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uzana\Urgentni centar\Javna nabavka\Objavljeno\Izmena konkursne br.2\"/>
    </mc:Choice>
  </mc:AlternateContent>
  <bookViews>
    <workbookView xWindow="108" yWindow="4536" windowWidth="19260" windowHeight="4140" xr2:uid="{00000000-000D-0000-FFFF-FFFF00000000}"/>
  </bookViews>
  <sheets>
    <sheet name="АРХИТЕКТУРА" sheetId="1" r:id="rId1"/>
    <sheet name="ЕЛЕКТРОЕНЕРГЕТСКЕ ИНСТАЛАЦИЈЕ" sheetId="2" r:id="rId2"/>
    <sheet name="РЕКАПИТУЛАЦИЈА" sheetId="3" r:id="rId3"/>
  </sheets>
  <definedNames>
    <definedName name="_xlnm.Print_Area" localSheetId="0">АРХИТЕКТУРА!$A$1:$F$269</definedName>
    <definedName name="_xlnm.Print_Titles" localSheetId="0">АРХИТЕКТУРА!$4:$5</definedName>
    <definedName name="_xlnm.Print_Titles" localSheetId="1">'ЕЛЕКТРОЕНЕРГЕТСКЕ ИНСТАЛАЦИЈЕ'!$10:$11</definedName>
  </definedNames>
  <calcPr calcId="171027"/>
</workbook>
</file>

<file path=xl/calcChain.xml><?xml version="1.0" encoding="utf-8"?>
<calcChain xmlns="http://schemas.openxmlformats.org/spreadsheetml/2006/main">
  <c r="B50" i="2" l="1"/>
  <c r="A50" i="2"/>
  <c r="B49" i="2"/>
  <c r="A49" i="2"/>
  <c r="B48" i="2"/>
  <c r="A48" i="2"/>
  <c r="F40" i="2"/>
  <c r="F39" i="2"/>
  <c r="F38" i="2"/>
  <c r="F33" i="2"/>
  <c r="F32" i="2"/>
  <c r="F31" i="2"/>
  <c r="F29" i="2"/>
  <c r="F27" i="2"/>
  <c r="F25" i="2"/>
  <c r="F23" i="2"/>
  <c r="F17" i="2"/>
  <c r="F15" i="2"/>
  <c r="F14" i="2"/>
  <c r="D112" i="1"/>
  <c r="D115" i="1"/>
  <c r="D125" i="1"/>
  <c r="D131" i="1"/>
  <c r="D137" i="1"/>
  <c r="F35" i="2" l="1"/>
  <c r="F49" i="2" s="1"/>
  <c r="F19" i="2"/>
  <c r="F48" i="2" s="1"/>
  <c r="F42" i="2"/>
  <c r="F50" i="2" s="1"/>
  <c r="F52" i="2" l="1"/>
  <c r="F13" i="3" s="1"/>
  <c r="F243" i="1" l="1"/>
  <c r="D183" i="1" l="1"/>
  <c r="I114" i="1" l="1"/>
  <c r="F112" i="1" l="1"/>
  <c r="F110" i="1" l="1"/>
  <c r="F115" i="1"/>
  <c r="D55" i="1" l="1"/>
  <c r="D174" i="1"/>
  <c r="F137" i="1" l="1"/>
  <c r="D187" i="1" l="1"/>
  <c r="D199" i="1"/>
  <c r="D190" i="1"/>
  <c r="F131" i="1" l="1"/>
  <c r="F190" i="1"/>
  <c r="D201" i="1" l="1"/>
  <c r="F199" i="1"/>
  <c r="D79" i="1"/>
  <c r="F194" i="1" l="1"/>
  <c r="F187" i="1" l="1"/>
  <c r="B255" i="1" l="1"/>
  <c r="B254" i="1"/>
  <c r="F183" i="1" l="1"/>
  <c r="F201" i="1"/>
  <c r="F203" i="1" l="1"/>
  <c r="F254" i="1" s="1"/>
  <c r="A176" i="1" l="1"/>
  <c r="D163" i="1"/>
  <c r="D72" i="1"/>
  <c r="D60" i="1"/>
  <c r="D31" i="1"/>
  <c r="D41" i="1"/>
  <c r="F60" i="1" l="1"/>
  <c r="F31" i="1"/>
  <c r="F100" i="1"/>
  <c r="F97" i="1"/>
  <c r="F231" i="1" l="1"/>
  <c r="F219" i="1" l="1"/>
  <c r="F233" i="1" l="1"/>
  <c r="F255" i="1" s="1"/>
  <c r="A233" i="1" l="1"/>
  <c r="B253" i="1" l="1"/>
  <c r="F163" i="1"/>
  <c r="F174" i="1"/>
  <c r="F125" i="1" l="1"/>
  <c r="F128" i="1" l="1"/>
  <c r="F139" i="1" s="1"/>
  <c r="F88" i="1"/>
  <c r="F86" i="1"/>
  <c r="F84" i="1" l="1"/>
  <c r="F79" i="1" l="1"/>
  <c r="F55" i="1" l="1"/>
  <c r="F41" i="1"/>
  <c r="A256" i="1" l="1"/>
  <c r="A252" i="1" l="1"/>
  <c r="F72" i="1" l="1"/>
  <c r="F102" i="1" s="1"/>
  <c r="F251" i="1" l="1"/>
  <c r="F159" i="1" l="1"/>
  <c r="F176" i="1" s="1"/>
  <c r="B252" i="1" l="1"/>
  <c r="B251" i="1"/>
  <c r="F240" i="1" l="1"/>
  <c r="F245" i="1" s="1"/>
  <c r="F253" i="1" l="1"/>
  <c r="F252" i="1" l="1"/>
  <c r="F256" i="1" l="1"/>
  <c r="F258" i="1" l="1"/>
  <c r="F12" i="3" s="1"/>
  <c r="F15" i="3" s="1"/>
  <c r="I203" i="1"/>
</calcChain>
</file>

<file path=xl/sharedStrings.xml><?xml version="1.0" encoding="utf-8"?>
<sst xmlns="http://schemas.openxmlformats.org/spreadsheetml/2006/main" count="348" uniqueCount="273">
  <si>
    <t>Бр.</t>
  </si>
  <si>
    <t>Опис радова</t>
  </si>
  <si>
    <t>Јед. мере</t>
  </si>
  <si>
    <t>Количина</t>
  </si>
  <si>
    <t>А</t>
  </si>
  <si>
    <t>Б</t>
  </si>
  <si>
    <t>АxБ</t>
  </si>
  <si>
    <t>1.</t>
  </si>
  <si>
    <t>м²</t>
  </si>
  <si>
    <t>Обрачун по м².</t>
  </si>
  <si>
    <t>6.</t>
  </si>
  <si>
    <t>РЕКАПИТУЛАЦИЈА</t>
  </si>
  <si>
    <t>РАЗНИ РАДОВИ</t>
  </si>
  <si>
    <t>4.</t>
  </si>
  <si>
    <t>5.</t>
  </si>
  <si>
    <t>м¹</t>
  </si>
  <si>
    <t>РАЗНИ РАДОВИ - укупно</t>
  </si>
  <si>
    <t>Напомена:</t>
  </si>
  <si>
    <t>3.</t>
  </si>
  <si>
    <t>3.1.</t>
  </si>
  <si>
    <t>2.</t>
  </si>
  <si>
    <t>1.1.</t>
  </si>
  <si>
    <t>1.2.</t>
  </si>
  <si>
    <t>1.4.</t>
  </si>
  <si>
    <t>2.1.</t>
  </si>
  <si>
    <t>2.2.</t>
  </si>
  <si>
    <t>Завршно чишћење просторија са</t>
  </si>
  <si>
    <t>прањем комплетне столарије и</t>
  </si>
  <si>
    <t>браварије, стакала и др, непосредно</t>
  </si>
  <si>
    <t>пред технички пријем.</t>
  </si>
  <si>
    <t>У јединичне цене урачунати сва</t>
  </si>
  <si>
    <t>потребна подупирања и осигурања</t>
  </si>
  <si>
    <t>конструкције да се несметано и</t>
  </si>
  <si>
    <t>безбедно могу изводити радови</t>
  </si>
  <si>
    <t xml:space="preserve">Оштећења у објекту је проценио </t>
  </si>
  <si>
    <t>пројектант и у односу на ту процену</t>
  </si>
  <si>
    <t xml:space="preserve">су обрачунати радови демонтаже и </t>
  </si>
  <si>
    <t>рушења. Уз сваку појединачну позицију</t>
  </si>
  <si>
    <t xml:space="preserve">демонтаже и рушења обрачунати и </t>
  </si>
  <si>
    <t xml:space="preserve">изношење шута из објекта, утовар </t>
  </si>
  <si>
    <t xml:space="preserve">у возило, одвоз на депонију удаљену </t>
  </si>
  <si>
    <t>Скидање постојећег кровног</t>
  </si>
  <si>
    <t>покривача од салонита.</t>
  </si>
  <si>
    <t>Са кровним покривачем скинути све</t>
  </si>
  <si>
    <t>лимене опшаве на крову.</t>
  </si>
  <si>
    <t>Обрачун по м² стварне површине, са</t>
  </si>
  <si>
    <t>одвожењем шута на депонију.</t>
  </si>
  <si>
    <t>(хоризонтала и вертикала) и опшивки</t>
  </si>
  <si>
    <t xml:space="preserve">од лима. </t>
  </si>
  <si>
    <t>Обрачун по м¹</t>
  </si>
  <si>
    <t>ДЕМОНТАЖА И РУШЕЊЕ - укупно</t>
  </si>
  <si>
    <t xml:space="preserve">ДЕМОНТАЖА И РУШЕЊЕ </t>
  </si>
  <si>
    <t>до 10 км и истовар шута из возила.</t>
  </si>
  <si>
    <t>3.2.</t>
  </si>
  <si>
    <t>Скидање кровног покривача од</t>
  </si>
  <si>
    <t>равноф лим. Лим скинути са</t>
  </si>
  <si>
    <t>крова на безбедан начин. Шут</t>
  </si>
  <si>
    <t>прикупити, изнети, утоварити на</t>
  </si>
  <si>
    <t>камион и одвести на градску депонију.</t>
  </si>
  <si>
    <t>Обрачун по м² са одвожењем</t>
  </si>
  <si>
    <t>шута на депонију.</t>
  </si>
  <si>
    <t>Преглед, скидање оштећеног кровног</t>
  </si>
  <si>
    <t xml:space="preserve">слемењацима. </t>
  </si>
  <si>
    <t xml:space="preserve">Демонтажа дрвених летви </t>
  </si>
  <si>
    <t>Обрачун по м², мерено по косини крова,</t>
  </si>
  <si>
    <t>са одвозом шута на депонију.</t>
  </si>
  <si>
    <t xml:space="preserve">са крова (испод црепа).   </t>
  </si>
  <si>
    <t xml:space="preserve">са крова (испод салонита).        </t>
  </si>
  <si>
    <t>покривача  цреп  покривање са</t>
  </si>
  <si>
    <t>Цреп скинути са крова на безбедан</t>
  </si>
  <si>
    <t>начин. Шут прикупити, изнети,</t>
  </si>
  <si>
    <t>утоварити на камион и одвести на</t>
  </si>
  <si>
    <t>градску депонију.</t>
  </si>
  <si>
    <t>Скидање терхартије, дашчане подлоге</t>
  </si>
  <si>
    <t>Даске пажљиво скинути,</t>
  </si>
  <si>
    <t>утоварити у камион и одвести на</t>
  </si>
  <si>
    <t>депонију коју одреди инвеститор.</t>
  </si>
  <si>
    <t>Шут прикупити, изнети, утоварити на</t>
  </si>
  <si>
    <t xml:space="preserve">камион и одвести на градску депонију. </t>
  </si>
  <si>
    <t>као подконструкција  лима.</t>
  </si>
  <si>
    <t>вертикале</t>
  </si>
  <si>
    <t>1.3.</t>
  </si>
  <si>
    <t>1.5.</t>
  </si>
  <si>
    <t>1.6.</t>
  </si>
  <si>
    <t xml:space="preserve">Демонтажа постојећих олука, венаца </t>
  </si>
  <si>
    <t>хоризонтале и венци</t>
  </si>
  <si>
    <t>Дрвене елементе заштитити против</t>
  </si>
  <si>
    <t>ТЕСАРСКИ  РАДОВИ</t>
  </si>
  <si>
    <t>Набавка материјала и летвисање крова</t>
  </si>
  <si>
    <t>Обрачун по м² мерено по косини крова.</t>
  </si>
  <si>
    <t>ТЕСАРСКИ  РАДОВИ - укупно</t>
  </si>
  <si>
    <t>инсеката, алги, гљивица и труљења са</t>
  </si>
  <si>
    <t>два до три премаза хемијским</t>
  </si>
  <si>
    <t>средством, по избору инвеститора.</t>
  </si>
  <si>
    <t>Набавка и једноструко постављање</t>
  </si>
  <si>
    <t>фалцованог  црепа.</t>
  </si>
  <si>
    <t>Цреп мора бити раван, неоштећен и</t>
  </si>
  <si>
    <t>квалитетан. У првом и последњем реду</t>
  </si>
  <si>
    <t>поставити по два реда црепа.</t>
  </si>
  <si>
    <t>У цену улази и  покривање слемена од</t>
  </si>
  <si>
    <t xml:space="preserve">ћерамиде у продужном малтеру. </t>
  </si>
  <si>
    <t>Обрачун по м², мерено по косини крова.</t>
  </si>
  <si>
    <t>ПОКРИВАЧКИ РАДОВИ</t>
  </si>
  <si>
    <t>Набавка материјала и покривање</t>
  </si>
  <si>
    <t>Покривање извести у тракама</t>
  </si>
  <si>
    <t xml:space="preserve">смакнутим на пола. </t>
  </si>
  <si>
    <t>ПОКРИВАЧКИ РАДОВИ - укупно</t>
  </si>
  <si>
    <t xml:space="preserve">Набавка материјала и израда дашчане оплате ОСБ плочама дебљине д=18 мм,  које се постављају на додир. </t>
  </si>
  <si>
    <t>Преко ОСБ плоча поставити три слоја битуменске лепенке, са преклопима од 10цм. Дашчана оплата и битуменска лепенка се постављају као подлога за кровни покривач од лима.</t>
  </si>
  <si>
    <t>Обрачун по м² стварне површине, са битуменском лепенком.</t>
  </si>
  <si>
    <t>Преглед дрвених кровних елемената кровне конструкције са заменом оштећених делова кровне               конструкције 20%.</t>
  </si>
  <si>
    <t xml:space="preserve">Радити по статичком прорачуну и детаљима.   </t>
  </si>
  <si>
    <t>Дрвене елементе кровне конструкције заштитити од инсеката, алги, гљивица и труљења са два до три премаза хемијским средством по избору пројектанта.</t>
  </si>
  <si>
    <t>2.3.</t>
  </si>
  <si>
    <t>СТОЛАРСКИ  РАДОВИ</t>
  </si>
  <si>
    <t>СТОЛАРСКИ  РАДОВИ - укупно</t>
  </si>
  <si>
    <t>- Све позиције обрађене у столарским радовима радити у свему према шемама детаљима и овереним радионичким цртежима.                                                        - Израда радионичке документације је обавеза извођача, оверава је пројектант или надзорни орган.                                                                        -Након овере, за веће серије, извођач је дужан да уради прототип или узорке делова елемената.</t>
  </si>
  <si>
    <t>- Завршна обрада је према појединачном опису и усвојеним узорцима завршних обрада.                                                                                  - Оков се уграђује на основу усвојених узорака.  Сва столарија мора бити атестирана. Мере узети на лицу места. Отварање према приказу у основама.</t>
  </si>
  <si>
    <t>ком</t>
  </si>
  <si>
    <t>Набавка и уградња кровног прозора са горњом ручицом и средишњим вешањем обложен полиуретаном</t>
  </si>
  <si>
    <t>Кровни прозор је направљен од нордијске боровине са вишеструком ламинацијом и  нискоенергетским двоструким стаклом, спољашње стакло је каљено.</t>
  </si>
  <si>
    <t>Између стакала је испуњен гасом Аргоном. Термо-модификовано дрвено језгро обложено је слојем полиуретана и премазано полиуретанском белом бојом. Прозор је са средњим вешањем и ручицом за отварање на горњој страни крила, где се налази интегрисани вентилациони отвор са филтером против прашине и инсеката. Уw=1.3</t>
  </si>
  <si>
    <t>Обрачун по комаду уграђеног прозора.</t>
  </si>
  <si>
    <t>Приликом уградње поступити у свему према упутству одабраног произвођача кровних прозора.</t>
  </si>
  <si>
    <t>Заједно са прозором испоручити све потребне опшивке</t>
  </si>
  <si>
    <t>Отвра се бочно према напоље и има три позиције са вентилацију.</t>
  </si>
  <si>
    <t>Оквир и интегрисана опшивка направљени су од црног полиуретана.</t>
  </si>
  <si>
    <t>Набавка и уградња излаза на кров са интергрисаном опшивком. tip GVT димензија 54/83цм</t>
  </si>
  <si>
    <t>Намењен је за кровне нагибе од 15° до 60°. Заједно  испоручити све потребне опшивке</t>
  </si>
  <si>
    <t>кровни прозор</t>
  </si>
  <si>
    <t xml:space="preserve">ознака 1 </t>
  </si>
  <si>
    <t>Обрачун по комаду уграђеног излаза на кров.</t>
  </si>
  <si>
    <t>Приликом уградње поступити у свему према упутству одабраног произвођача излаза на кров.</t>
  </si>
  <si>
    <t>1.7.</t>
  </si>
  <si>
    <t>Обрачун по комаду са одвозом шута</t>
  </si>
  <si>
    <t>на депонију.</t>
  </si>
  <si>
    <t>1.8.</t>
  </si>
  <si>
    <t>Уз прозоре демонтирати и опшав.</t>
  </si>
  <si>
    <t>зидарска мера 78/140 цм</t>
  </si>
  <si>
    <t>Демонтажу вршити пажљиво.</t>
  </si>
  <si>
    <t>ознака 2</t>
  </si>
  <si>
    <t xml:space="preserve"> излаза на кров</t>
  </si>
  <si>
    <t>зидарска мера 54/83 цм</t>
  </si>
  <si>
    <t>=1046,54+751,2</t>
  </si>
  <si>
    <t>=1046,54+1209,57</t>
  </si>
  <si>
    <t>ЛИМАРСКИ РАДОВИ</t>
  </si>
  <si>
    <t>ЛИМАРСКИ РАДОВИ - укупно</t>
  </si>
  <si>
    <t>5.1.</t>
  </si>
  <si>
    <t>5.2.</t>
  </si>
  <si>
    <t>Обујмице са држачима поставити на размаку од 200 цм. Преко обујмица поставити украсну пластифицирану траку. Завршетак олучне цеви по детаљу.</t>
  </si>
  <si>
    <t>Обрачун по м¹ уграђених олучних</t>
  </si>
  <si>
    <t>вертикала Ø 125 мм</t>
  </si>
  <si>
    <t>Набавка материјала и опшивање венаца. Опшав је од пластифицираног челичног лима дебљине д= 0,55 мм, у тону према избору пројектанта. Окапницу обострано препустити за 3цм или је препустити преко покривача. Испод лима поставити ОСБ плоче са слојем кровне лепенке, што је саставни део позиције. Опшивање извести у свему према детаљу.</t>
  </si>
  <si>
    <t>Обрачун по м¹.</t>
  </si>
  <si>
    <t>опшави развијене ширине 45 цм</t>
  </si>
  <si>
    <t>дела крова равним пластифицираним</t>
  </si>
  <si>
    <t>челичним лимом дебљине д=0,6 мм,</t>
  </si>
  <si>
    <t>преко дашчане подлоге (посебно</t>
  </si>
  <si>
    <t>обрачунато).</t>
  </si>
  <si>
    <t>међусобно спојеним дуплим стојећим</t>
  </si>
  <si>
    <t>превојем у правцу пада крова и дуплим</t>
  </si>
  <si>
    <t>лежећим у хоризонталном правцу,</t>
  </si>
  <si>
    <t>Покривање крова извести са свим</t>
  </si>
  <si>
    <t>фазонским елементима за опшивање,</t>
  </si>
  <si>
    <t>типским елементима за вентилацију</t>
  </si>
  <si>
    <t>крова, снегобранима и опшивањем</t>
  </si>
  <si>
    <t>продора кроз кров и сл.</t>
  </si>
  <si>
    <t>Пластификација у тону по избору</t>
  </si>
  <si>
    <t>пројектанта.</t>
  </si>
  <si>
    <t>Обрачун по м², стварне површине</t>
  </si>
  <si>
    <t>крова, са свим опшивкама и</t>
  </si>
  <si>
    <t>снегобранима.</t>
  </si>
  <si>
    <t xml:space="preserve">Набавка материјала, израда и монтажа одводних олучних вертикала, израђених од  пластифицираног челичног лима дебљине д=0,60 мм,  у тону избору пројектанта, у складу са кровним покривачем. Поједине делове олучних цеви увући један у други минимум 50 мм и залепити барсилом. </t>
  </si>
  <si>
    <t>4.1.</t>
  </si>
  <si>
    <t>Олук дат са падом од 0,5% према одводним вертикалама. Лим пластифициран у тону према избору пројектанта, у складу са кровним покривачем. Олук спајати поп нитнама и залепити силиконом. Држаче олука радити од флаха 25/5 мм од бојеног лима и нитовати поп нитнама на размаку од 80 цм.</t>
  </si>
  <si>
    <t xml:space="preserve">Набавка материјала, израда и монтажа самплеха израђеног од челичног пластифицираног лима дебљине д=0,55мм. </t>
  </si>
  <si>
    <t>Самплех се подвлачи под кровни покривач и спаја са олуком у виду дуплог контра фалца. Развијена ширина око 50цм. Пластификација у тону према избору пројектанта.</t>
  </si>
  <si>
    <t>4.2.</t>
  </si>
  <si>
    <t>4.3.</t>
  </si>
  <si>
    <t>4.4.</t>
  </si>
  <si>
    <t>Набавка материјала израда и монтажа висећих олучних хоризонтала, од пластифицираног челичног лима д=0,6мм. Саставни део позиције је и део који је са једне стране подвучен под кровни покривач, а са друге се спаја са олуком, у виду дуплог контра фалца, развијене ширине 40 цм.</t>
  </si>
  <si>
    <t>=1292,0+2233,0</t>
  </si>
  <si>
    <t>опшави развијене ширине 95 цм</t>
  </si>
  <si>
    <t>Набавка материјала, израда и уградња олучне хоризонтале - риголе преко дашчаног корита (посебно обрачунато), пресека 20+20+20 цм, израђене од челичног,  пластифицираног лима, дебљине д=0,6 мм. Пластификација је у боји по избору пројектанта.</t>
  </si>
  <si>
    <t>=1292,0+2233,0+1046,54+1209,57</t>
  </si>
  <si>
    <t>Набавка материјала и израда риголе у крову од OSB  плоча дебљине д=18мм., преко којих се поставља битуменска лепенка. Ригола се поставља преко дистанцера који формирају пад од 0,5%. Дрвене елементе заштитити против инсеката и труљења са два до три премаза хемијским средством, по избору пројектанта.</t>
  </si>
  <si>
    <t xml:space="preserve">ригола лежећег олука </t>
  </si>
  <si>
    <t>=(0,2+0,2+0,2)*473,52</t>
  </si>
  <si>
    <t>2.4.</t>
  </si>
  <si>
    <t>унакрсно летвама 3/5цм, на размаку од 32цм.</t>
  </si>
  <si>
    <t xml:space="preserve">заменом оштећених делова кровне </t>
  </si>
  <si>
    <t>конструкције 20%.</t>
  </si>
  <si>
    <t>2.1.1.</t>
  </si>
  <si>
    <t>2.1.2.</t>
  </si>
  <si>
    <t xml:space="preserve"> заштитита кровне конструкције од инсеката, алги, гљивица и труљења са два до три премаза </t>
  </si>
  <si>
    <t>=3192,58+1961,74</t>
  </si>
  <si>
    <t>м³</t>
  </si>
  <si>
    <t>=(3192,58+1961,74)*0,0582*0,2</t>
  </si>
  <si>
    <t xml:space="preserve">Обрачун по м² и  м³,  хоризонталне пројекције крова. </t>
  </si>
  <si>
    <t xml:space="preserve"> санације крова објекта 
Ургентног центра Клиничког центра Србије у Београду
</t>
  </si>
  <si>
    <t>I</t>
  </si>
  <si>
    <t>Јединична цена (рсд)</t>
  </si>
  <si>
    <t>Цена (рсд)</t>
  </si>
  <si>
    <t>6.1.</t>
  </si>
  <si>
    <t>6.2..</t>
  </si>
  <si>
    <t>Израда пројекта изведеног објекта у три примерка.</t>
  </si>
  <si>
    <t>Обрачун по паушалу.</t>
  </si>
  <si>
    <t>пауш</t>
  </si>
  <si>
    <t>УКУПНО (рсд) без ПДВ-а:</t>
  </si>
  <si>
    <t>ПРЕДМЕР  И ПРЕДРАЧУН РАДОВА</t>
  </si>
  <si>
    <t>Демонтажа постојећих кровних прозора и излаза на кров од лима.</t>
  </si>
  <si>
    <t>Уградња VELUX  кровног прозора типа GLU или одговарајући, димензија 78/140цм,   са појединачном алуминијумском опшивком  ЕДW - за таласасте кровне покриваче, која садржи термо и хидроизолациони сет са дренажним каналом.</t>
  </si>
  <si>
    <t>ЕЛЕКТРОЕНЕРГЕТСКЕ ИНСТАЛАЦИЈЕ</t>
  </si>
  <si>
    <t>Овим предмером предвиђа се испорука и монтажа свог материјала наведеног по позицијама и свог ситног неспецифицираног материјала потребног за комплетну израду и уградњу, испитивање и пуштање у исправан рад како је то наведено у позицијама.</t>
  </si>
  <si>
    <t xml:space="preserve">Сав употребљени материјал мора бити траженог квалитета или бољег, са одговарајућим атестима према важећим стандардима и прописима. </t>
  </si>
  <si>
    <t xml:space="preserve">Радови морају бити изведени стручном радном снагом, а у потпуности према важећим стандардима и прописима. </t>
  </si>
  <si>
    <t>За све изведене радове и уграђени материјал који је сам набавио за потребе извођења ове инсталације извођач радова је обавезан дати писмену гаранцију у складу са важећим прописима и постојећим уговорним обавезама.</t>
  </si>
  <si>
    <t>Јединична цена без ПДВ-а (дин)</t>
  </si>
  <si>
    <t>Укупна цена без ПДВ-а (дин)</t>
  </si>
  <si>
    <t>ДЕМОНТАЖНИ РАДОВИ</t>
  </si>
  <si>
    <t>Демонтажа постојеће Fe/Zn громобранске траке 20х3mm постављене по фасади и на местима спајања металних маса.
Земљовод Fe/Zn громобранска трака 25х4mm се привремено демонтира.
Демонтирана опрема се одлаже на најближој депонији.
Плаћа се по дужном метру комплет демонтиране инсталације.</t>
  </si>
  <si>
    <t>m</t>
  </si>
  <si>
    <r>
      <t xml:space="preserve">Демонтажа постојећег мерног споја у кутији на фасади објекта. Кутија се демонтира комплет са укрсним комадом. </t>
    </r>
    <r>
      <rPr>
        <sz val="11"/>
        <rFont val="Arial"/>
        <family val="2"/>
      </rPr>
      <t xml:space="preserve">
Демонтирана опрема се одлаже на најближој депонији.
Плаћа се по комаду комплет демонтиране опреме.</t>
    </r>
  </si>
  <si>
    <t>Демонтажа постојећих светиљки и инсталационог прибора обухваћених санацијом фасаде. Формирање записника и изношење неупотребљивог демонтираног материјала и инсталационог прибора, 
утовар у возило и одвоз на најближу депонију.</t>
  </si>
  <si>
    <t>Плаћа се комплет позиција паушално.</t>
  </si>
  <si>
    <t>пауш.</t>
  </si>
  <si>
    <t>УКУПНО ДЕМОНТАЖНИ РАДОВИ:</t>
  </si>
  <si>
    <t>ЕЛЕКТРОМОНТАЖНИ РАДОВИ</t>
  </si>
  <si>
    <t>Набавка, испорука и монтажа спусног проводника израђеног од Fe/Zn громобранске траке 20х3mm постављене по крову и фасади објекта.</t>
  </si>
  <si>
    <t>Плаћа се по метру дужине, комплет позиција са одговарајућим носачима и свим потребним инсталационим прибором.</t>
  </si>
  <si>
    <t>Набавка, испорука и монтажа зидног мерног ормарића израђеног од нерђајућег челика у једном комаду. Поклопац се монтира након фасадерских радова и пријања на фасаду независно од дебљине изолације.</t>
  </si>
  <si>
    <t>Плаћа се по комплет по комаду.</t>
  </si>
  <si>
    <t xml:space="preserve">Набавка, испорука и монтажа контактног елемента - мерни спој израђен од нерђајућег челика  за међусобно повезивање  спусног проводника FeZn 20x3mmmm  и  траке земљовода FeZn 25x4mm. </t>
  </si>
  <si>
    <t>Демонтажа и поновна монтажа бројача удара грома.</t>
  </si>
  <si>
    <t>Плаћа се по комплет по комаду са вим неопходним електро монтажнм прибором за његову монтажу.</t>
  </si>
  <si>
    <r>
      <t>Набавка, испорука и монтажа обујмице</t>
    </r>
    <r>
      <rPr>
        <sz val="11"/>
        <rFont val="Arial"/>
        <family val="2"/>
      </rPr>
      <t xml:space="preserve"> за повезивање спусног проводника на олучну вертикалу.</t>
    </r>
  </si>
  <si>
    <t>Монтажа постојећег земљовода од траке 
FeZn 25x4mm, испод фасаде од уземљивача до раставног мерног споја.</t>
  </si>
  <si>
    <t>Плаћа се по метру дужине, комплет позиција са шлицовањем и свим потребним инсталационим прибором.</t>
  </si>
  <si>
    <t>УКУПНО ЕЛЕКТРОМОНТАЖНИ РАДОВИ:</t>
  </si>
  <si>
    <t>ПРИПРЕМНО-ЗАВРШНИ РАДОВИ</t>
  </si>
  <si>
    <t>Контрола изведених радова, потребна мерења и испитивања уз издавање АТЕСТА.</t>
  </si>
  <si>
    <t>Израда пројекта изведеног стања.</t>
  </si>
  <si>
    <t>Остали ситни непредвиђени радови и материјал.</t>
  </si>
  <si>
    <t>УКУПНО ПРИПРЕМНО-ЗАВРШНИ РАДОВИ:</t>
  </si>
  <si>
    <t>01.</t>
  </si>
  <si>
    <t>АРХИТЕКТУРА</t>
  </si>
  <si>
    <t>02.</t>
  </si>
  <si>
    <t>02.01</t>
  </si>
  <si>
    <t>02.01.01</t>
  </si>
  <si>
    <t>02.01.02</t>
  </si>
  <si>
    <t>02.02.03</t>
  </si>
  <si>
    <t>02.01.03</t>
  </si>
  <si>
    <t>02.02</t>
  </si>
  <si>
    <t>02.02.01</t>
  </si>
  <si>
    <t>02.02.02</t>
  </si>
  <si>
    <t>02.02.04</t>
  </si>
  <si>
    <t>02.02.05</t>
  </si>
  <si>
    <t>02.02.06</t>
  </si>
  <si>
    <t>02.03</t>
  </si>
  <si>
    <t>02.03.01</t>
  </si>
  <si>
    <t>02.03.02</t>
  </si>
  <si>
    <t>02.03.03</t>
  </si>
  <si>
    <t>ЗБИРНА РЕКАПИТУЛАЦИЈА</t>
  </si>
  <si>
    <t>УКУПНО (рсд):</t>
  </si>
  <si>
    <t xml:space="preserve"> Санација крова објекта 
Ургентног центра Клиничког центра Србије у Београду
</t>
  </si>
  <si>
    <t>01</t>
  </si>
  <si>
    <t>02</t>
  </si>
  <si>
    <t>Азбестни отпад одлаже се на депонију под условима и на начин да:</t>
  </si>
  <si>
    <t>1) буде одложен у посебне касете, видљиво означене и намењене одлагању азбестног отпада, одвојено од осталог отпада на депонији;</t>
  </si>
  <si>
    <t>2) дневно прекривање буде вршено на начин да се током прекривања спречи ослобађање азбестних влакана у животну средину;</t>
  </si>
  <si>
    <t>3) након затварања касете где је одложен азбестни отпад, буду забрањене било какве додатне активности (отварање касете, копање, бушење и друго) како би се спречило ослобађање азбестних влакана и прашине у животну средину.</t>
  </si>
  <si>
    <t>Демонтиран и за транспорт припремљен отпадни кровни покривач од салонита потребно је одложити на депонију за опасни отпад која поседује дозволу за одлагање таквог отпада. При самој достави отпада треба добити евиденцијски лист о поступању са отпадом који је доказ о испоруци азбестног отпада.</t>
  </si>
  <si>
    <t>Обрачун по м² стварне површине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</si>
</sst>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04.04.05.0&quot;@&quot;.&quot;"/>
    <numFmt numFmtId="165" formatCode="&quot;03.01.05.0&quot;@&quot;.&quot;"/>
  </numFmts>
  <fonts count="30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Yu 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1"/>
      <name val="Arial"/>
      <family val="2"/>
    </font>
    <font>
      <sz val="12"/>
      <name val="CYSwiss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i/>
      <sz val="12"/>
      <name val="CYSwissR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  <charset val="238"/>
    </font>
    <font>
      <sz val="11"/>
      <name val="CYSwissR"/>
    </font>
    <font>
      <sz val="10"/>
      <name val="CYSwissR"/>
    </font>
    <font>
      <i/>
      <sz val="12"/>
      <name val="CYSwissR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 style="medium">
        <color theme="1" tint="0.24994659260841701"/>
      </top>
      <bottom/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theme="1" tint="0.24994659260841701"/>
      </top>
      <bottom/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theme="1" tint="0.24994659260841701"/>
      </top>
      <bottom/>
      <diagonal/>
    </border>
    <border>
      <left style="medium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medium">
        <color theme="1" tint="0.24994659260841701"/>
      </right>
      <top/>
      <bottom/>
      <diagonal/>
    </border>
    <border>
      <left style="medium">
        <color theme="1" tint="0.24994659260841701"/>
      </left>
      <right style="thin">
        <color theme="1" tint="0.24994659260841701"/>
      </right>
      <top/>
      <bottom style="medium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medium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/>
      <bottom style="medium">
        <color theme="1" tint="0.24994659260841701"/>
      </bottom>
      <diagonal/>
    </border>
    <border>
      <left style="medium">
        <color theme="1" tint="0.24994659260841701"/>
      </left>
      <right/>
      <top style="medium">
        <color theme="1" tint="0.24994659260841701"/>
      </top>
      <bottom style="medium">
        <color theme="1" tint="0.24994659260841701"/>
      </bottom>
      <diagonal/>
    </border>
    <border>
      <left/>
      <right/>
      <top style="medium">
        <color theme="1" tint="0.24994659260841701"/>
      </top>
      <bottom style="medium">
        <color theme="1" tint="0.24994659260841701"/>
      </bottom>
      <diagonal/>
    </border>
    <border>
      <left/>
      <right style="thin">
        <color indexed="22"/>
      </right>
      <top style="medium">
        <color theme="1" tint="0.24994659260841701"/>
      </top>
      <bottom style="medium">
        <color theme="1" tint="0.24994659260841701"/>
      </bottom>
      <diagonal/>
    </border>
    <border>
      <left/>
      <right style="medium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thin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thin">
        <color theme="1" tint="0.24994659260841701"/>
      </top>
      <bottom style="medium">
        <color theme="1" tint="0.24994659260841701"/>
      </bottom>
      <diagonal/>
    </border>
    <border>
      <left/>
      <right/>
      <top/>
      <bottom style="medium">
        <color theme="1" tint="0.24994659260841701"/>
      </bottom>
      <diagonal/>
    </border>
    <border>
      <left style="thin">
        <color theme="1" tint="0.24994659260841701"/>
      </left>
      <right/>
      <top style="medium">
        <color theme="1" tint="0.24994659260841701"/>
      </top>
      <bottom style="medium">
        <color theme="1" tint="0.24994659260841701"/>
      </bottom>
      <diagonal/>
    </border>
    <border>
      <left/>
      <right style="thin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/>
      <right/>
      <top style="medium">
        <color theme="1" tint="0.24994659260841701"/>
      </top>
      <bottom/>
      <diagonal/>
    </border>
    <border>
      <left style="medium">
        <color theme="1" tint="0.24994659260841701"/>
      </left>
      <right/>
      <top/>
      <bottom style="medium">
        <color theme="1" tint="0.24994659260841701"/>
      </bottom>
      <diagonal/>
    </border>
    <border>
      <left/>
      <right style="medium">
        <color theme="1" tint="0.24994659260841701"/>
      </right>
      <top/>
      <bottom style="medium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/>
      <top/>
      <bottom style="medium">
        <color theme="1" tint="0.24994659260841701"/>
      </bottom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medium">
        <color theme="1" tint="0.2499465926084170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medium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/>
      <diagonal/>
    </border>
    <border>
      <left style="thin">
        <color theme="1" tint="0.34998626667073579"/>
      </left>
      <right style="medium">
        <color theme="1" tint="0.24994659260841701"/>
      </right>
      <top/>
      <bottom/>
      <diagonal/>
    </border>
    <border>
      <left/>
      <right/>
      <top/>
      <bottom style="thin">
        <color theme="1" tint="0.24994659260841701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theme="1" tint="0.2499465926084170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 applyFont="0" applyFill="0" applyBorder="0" applyAlignment="0" applyProtection="0"/>
    <xf numFmtId="0" fontId="4" fillId="0" borderId="0"/>
  </cellStyleXfs>
  <cellXfs count="391">
    <xf numFmtId="0" fontId="0" fillId="0" borderId="0" xfId="0"/>
    <xf numFmtId="4" fontId="0" fillId="0" borderId="31" xfId="0" applyNumberFormat="1" applyFont="1" applyFill="1" applyBorder="1" applyAlignment="1">
      <alignment horizontal="center" vertical="top" wrapText="1"/>
    </xf>
    <xf numFmtId="4" fontId="0" fillId="0" borderId="1" xfId="0" applyNumberFormat="1" applyFont="1" applyFill="1" applyBorder="1" applyAlignment="1">
      <alignment horizontal="center" vertical="top" wrapText="1"/>
    </xf>
    <xf numFmtId="4" fontId="0" fillId="0" borderId="1" xfId="0" quotePrefix="1" applyNumberFormat="1" applyFont="1" applyFill="1" applyBorder="1" applyAlignment="1">
      <alignment vertical="top" wrapText="1"/>
    </xf>
    <xf numFmtId="0" fontId="5" fillId="0" borderId="31" xfId="0" applyFont="1" applyFill="1" applyBorder="1" applyAlignment="1">
      <alignment horizontal="center" vertical="top" wrapText="1"/>
    </xf>
    <xf numFmtId="0" fontId="6" fillId="0" borderId="0" xfId="0" applyFont="1" applyFill="1"/>
    <xf numFmtId="0" fontId="8" fillId="0" borderId="0" xfId="0" applyFont="1" applyFill="1"/>
    <xf numFmtId="0" fontId="6" fillId="0" borderId="0" xfId="0" applyFont="1" applyFill="1" applyBorder="1" applyAlignment="1">
      <alignment horizontal="center"/>
    </xf>
    <xf numFmtId="0" fontId="8" fillId="0" borderId="0" xfId="0" quotePrefix="1" applyFont="1" applyFill="1"/>
    <xf numFmtId="4" fontId="6" fillId="0" borderId="16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4" fontId="6" fillId="0" borderId="19" xfId="0" applyNumberFormat="1" applyFont="1" applyFill="1" applyBorder="1" applyAlignment="1">
      <alignment horizontal="center"/>
    </xf>
    <xf numFmtId="4" fontId="6" fillId="0" borderId="20" xfId="0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4" fontId="7" fillId="0" borderId="13" xfId="0" applyNumberFormat="1" applyFont="1" applyFill="1" applyBorder="1" applyAlignment="1">
      <alignment horizontal="right" vertical="center"/>
    </xf>
    <xf numFmtId="0" fontId="7" fillId="0" borderId="0" xfId="0" applyFont="1" applyFill="1"/>
    <xf numFmtId="4" fontId="7" fillId="0" borderId="0" xfId="0" applyNumberFormat="1" applyFont="1" applyFill="1"/>
    <xf numFmtId="0" fontId="6" fillId="0" borderId="3" xfId="0" applyFont="1" applyFill="1" applyBorder="1" applyAlignment="1">
      <alignment horizontal="center"/>
    </xf>
    <xf numFmtId="0" fontId="6" fillId="0" borderId="2" xfId="0" applyFont="1" applyFill="1" applyBorder="1" applyAlignment="1"/>
    <xf numFmtId="0" fontId="6" fillId="0" borderId="2" xfId="0" applyFont="1" applyFill="1" applyBorder="1" applyAlignment="1">
      <alignment horizontal="center"/>
    </xf>
    <xf numFmtId="4" fontId="6" fillId="0" borderId="2" xfId="0" applyNumberFormat="1" applyFont="1" applyFill="1" applyBorder="1"/>
    <xf numFmtId="0" fontId="6" fillId="0" borderId="5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/>
    <xf numFmtId="0" fontId="6" fillId="0" borderId="0" xfId="0" applyFont="1" applyFill="1" applyBorder="1" applyAlignment="1"/>
    <xf numFmtId="0" fontId="6" fillId="0" borderId="1" xfId="0" applyFont="1" applyFill="1" applyBorder="1" applyAlignment="1"/>
    <xf numFmtId="0" fontId="6" fillId="0" borderId="5" xfId="0" applyFont="1" applyFill="1" applyBorder="1" applyAlignment="1">
      <alignment horizontal="center" vertical="top"/>
    </xf>
    <xf numFmtId="0" fontId="6" fillId="0" borderId="1" xfId="0" applyFont="1" applyFill="1" applyBorder="1"/>
    <xf numFmtId="4" fontId="6" fillId="0" borderId="1" xfId="0" applyNumberFormat="1" applyFont="1" applyFill="1" applyBorder="1" applyAlignment="1">
      <alignment horizontal="right"/>
    </xf>
    <xf numFmtId="4" fontId="6" fillId="0" borderId="30" xfId="0" applyNumberFormat="1" applyFont="1" applyFill="1" applyBorder="1" applyAlignment="1"/>
    <xf numFmtId="2" fontId="6" fillId="0" borderId="1" xfId="0" applyNumberFormat="1" applyFont="1" applyFill="1" applyBorder="1" applyAlignment="1">
      <alignment horizontal="right"/>
    </xf>
    <xf numFmtId="0" fontId="9" fillId="0" borderId="5" xfId="0" applyFont="1" applyFill="1" applyBorder="1" applyAlignment="1">
      <alignment horizontal="center"/>
    </xf>
    <xf numFmtId="0" fontId="6" fillId="0" borderId="0" xfId="0" applyFont="1" applyFill="1" applyBorder="1"/>
    <xf numFmtId="0" fontId="9" fillId="0" borderId="34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4" fontId="6" fillId="0" borderId="35" xfId="0" applyNumberFormat="1" applyFont="1" applyFill="1" applyBorder="1" applyAlignment="1">
      <alignment horizontal="right"/>
    </xf>
    <xf numFmtId="4" fontId="6" fillId="0" borderId="0" xfId="0" applyNumberFormat="1" applyFont="1" applyFill="1" applyBorder="1"/>
    <xf numFmtId="4" fontId="6" fillId="0" borderId="1" xfId="0" quotePrefix="1" applyNumberFormat="1" applyFont="1" applyFill="1" applyBorder="1"/>
    <xf numFmtId="4" fontId="6" fillId="0" borderId="0" xfId="0" applyNumberFormat="1" applyFont="1" applyFill="1" applyBorder="1" applyAlignment="1"/>
    <xf numFmtId="0" fontId="6" fillId="0" borderId="1" xfId="0" quotePrefix="1" applyFont="1" applyFill="1" applyBorder="1"/>
    <xf numFmtId="4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left"/>
    </xf>
    <xf numFmtId="4" fontId="6" fillId="0" borderId="1" xfId="0" applyNumberFormat="1" applyFont="1" applyFill="1" applyBorder="1" applyAlignment="1"/>
    <xf numFmtId="0" fontId="6" fillId="0" borderId="1" xfId="0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left" vertical="top"/>
    </xf>
    <xf numFmtId="0" fontId="6" fillId="0" borderId="1" xfId="0" applyNumberFormat="1" applyFont="1" applyFill="1" applyBorder="1" applyAlignment="1">
      <alignment horizontal="center" wrapText="1"/>
    </xf>
    <xf numFmtId="0" fontId="6" fillId="0" borderId="1" xfId="0" quotePrefix="1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/>
    <xf numFmtId="0" fontId="6" fillId="0" borderId="8" xfId="0" applyFont="1" applyFill="1" applyBorder="1" applyAlignment="1">
      <alignment horizontal="center"/>
    </xf>
    <xf numFmtId="4" fontId="6" fillId="0" borderId="8" xfId="0" applyNumberFormat="1" applyFont="1" applyFill="1" applyBorder="1"/>
    <xf numFmtId="0" fontId="7" fillId="0" borderId="10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vertical="center"/>
    </xf>
    <xf numFmtId="0" fontId="7" fillId="0" borderId="21" xfId="0" applyFont="1" applyFill="1" applyBorder="1" applyAlignment="1">
      <alignment horizontal="center" vertical="center"/>
    </xf>
    <xf numFmtId="4" fontId="7" fillId="0" borderId="21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wrapText="1"/>
    </xf>
    <xf numFmtId="4" fontId="6" fillId="0" borderId="2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wrapText="1"/>
    </xf>
    <xf numFmtId="2" fontId="6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2" fontId="6" fillId="0" borderId="1" xfId="0" quotePrefix="1" applyNumberFormat="1" applyFont="1" applyFill="1" applyBorder="1" applyAlignment="1"/>
    <xf numFmtId="0" fontId="6" fillId="0" borderId="1" xfId="0" quotePrefix="1" applyFont="1" applyFill="1" applyBorder="1" applyAlignment="1">
      <alignment wrapText="1"/>
    </xf>
    <xf numFmtId="4" fontId="6" fillId="0" borderId="1" xfId="0" quotePrefix="1" applyNumberFormat="1" applyFont="1" applyFill="1" applyBorder="1" applyAlignment="1">
      <alignment wrapText="1"/>
    </xf>
    <xf numFmtId="4" fontId="6" fillId="0" borderId="1" xfId="0" quotePrefix="1" applyNumberFormat="1" applyFont="1" applyFill="1" applyBorder="1" applyAlignment="1">
      <alignment horizontal="right" wrapText="1"/>
    </xf>
    <xf numFmtId="0" fontId="6" fillId="0" borderId="31" xfId="0" applyNumberFormat="1" applyFont="1" applyFill="1" applyBorder="1" applyAlignment="1">
      <alignment wrapText="1"/>
    </xf>
    <xf numFmtId="0" fontId="6" fillId="0" borderId="0" xfId="0" applyNumberFormat="1" applyFont="1" applyFill="1" applyBorder="1" applyAlignment="1">
      <alignment wrapText="1"/>
    </xf>
    <xf numFmtId="0" fontId="6" fillId="0" borderId="34" xfId="0" applyFont="1" applyFill="1" applyBorder="1" applyAlignment="1">
      <alignment horizontal="center" vertical="top"/>
    </xf>
    <xf numFmtId="0" fontId="6" fillId="0" borderId="31" xfId="0" applyFont="1" applyFill="1" applyBorder="1" applyAlignment="1">
      <alignment vertical="top" wrapText="1"/>
    </xf>
    <xf numFmtId="0" fontId="6" fillId="0" borderId="31" xfId="0" applyFont="1" applyFill="1" applyBorder="1" applyAlignment="1">
      <alignment horizontal="center" vertical="top" wrapText="1"/>
    </xf>
    <xf numFmtId="0" fontId="6" fillId="0" borderId="31" xfId="0" quotePrefix="1" applyFont="1" applyFill="1" applyBorder="1" applyAlignment="1">
      <alignment vertical="top" wrapText="1"/>
    </xf>
    <xf numFmtId="4" fontId="6" fillId="0" borderId="31" xfId="0" applyNumberFormat="1" applyFont="1" applyFill="1" applyBorder="1" applyAlignment="1"/>
    <xf numFmtId="4" fontId="6" fillId="0" borderId="31" xfId="0" quotePrefix="1" applyNumberFormat="1" applyFont="1" applyFill="1" applyBorder="1" applyAlignment="1">
      <alignment wrapText="1"/>
    </xf>
    <xf numFmtId="0" fontId="6" fillId="0" borderId="31" xfId="0" applyFont="1" applyFill="1" applyBorder="1" applyAlignment="1">
      <alignment horizontal="center" wrapText="1"/>
    </xf>
    <xf numFmtId="2" fontId="6" fillId="0" borderId="31" xfId="0" quotePrefix="1" applyNumberFormat="1" applyFont="1" applyFill="1" applyBorder="1" applyAlignment="1">
      <alignment vertical="top" wrapText="1"/>
    </xf>
    <xf numFmtId="0" fontId="6" fillId="0" borderId="1" xfId="0" quotePrefix="1" applyFont="1" applyFill="1" applyBorder="1" applyAlignment="1"/>
    <xf numFmtId="3" fontId="6" fillId="0" borderId="30" xfId="0" applyNumberFormat="1" applyFont="1" applyFill="1" applyBorder="1" applyAlignment="1">
      <alignment vertical="center"/>
    </xf>
    <xf numFmtId="4" fontId="6" fillId="0" borderId="1" xfId="0" quotePrefix="1" applyNumberFormat="1" applyFont="1" applyFill="1" applyBorder="1" applyAlignment="1"/>
    <xf numFmtId="0" fontId="6" fillId="0" borderId="0" xfId="0" applyFont="1" applyFill="1" applyAlignment="1">
      <alignment horizontal="justify" vertical="center"/>
    </xf>
    <xf numFmtId="0" fontId="6" fillId="0" borderId="0" xfId="0" applyFont="1" applyFill="1" applyAlignment="1">
      <alignment horizontal="justify"/>
    </xf>
    <xf numFmtId="0" fontId="6" fillId="0" borderId="31" xfId="0" applyNumberFormat="1" applyFont="1" applyFill="1" applyBorder="1" applyAlignment="1"/>
    <xf numFmtId="4" fontId="6" fillId="0" borderId="31" xfId="0" applyNumberFormat="1" applyFont="1" applyFill="1" applyBorder="1" applyAlignment="1">
      <alignment vertical="top"/>
    </xf>
    <xf numFmtId="2" fontId="6" fillId="0" borderId="1" xfId="0" quotePrefix="1" applyNumberFormat="1" applyFont="1" applyFill="1" applyBorder="1" applyAlignment="1">
      <alignment wrapText="1"/>
    </xf>
    <xf numFmtId="4" fontId="6" fillId="0" borderId="0" xfId="0" applyNumberFormat="1" applyFont="1" applyFill="1" applyBorder="1" applyAlignment="1">
      <alignment vertical="top"/>
    </xf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top"/>
    </xf>
    <xf numFmtId="2" fontId="7" fillId="0" borderId="25" xfId="0" applyNumberFormat="1" applyFont="1" applyFill="1" applyBorder="1" applyAlignment="1">
      <alignment horizontal="center"/>
    </xf>
    <xf numFmtId="4" fontId="7" fillId="0" borderId="28" xfId="0" applyNumberFormat="1" applyFont="1" applyFill="1" applyBorder="1" applyAlignment="1">
      <alignment horizontal="left"/>
    </xf>
    <xf numFmtId="0" fontId="7" fillId="0" borderId="21" xfId="0" applyNumberFormat="1" applyFont="1" applyFill="1" applyBorder="1" applyAlignment="1"/>
    <xf numFmtId="4" fontId="7" fillId="0" borderId="21" xfId="0" applyNumberFormat="1" applyFont="1" applyFill="1" applyBorder="1" applyAlignment="1">
      <alignment horizontal="left"/>
    </xf>
    <xf numFmtId="4" fontId="6" fillId="0" borderId="3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4" fontId="6" fillId="0" borderId="3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4" fontId="6" fillId="0" borderId="35" xfId="0" applyNumberFormat="1" applyFont="1" applyFill="1" applyBorder="1" applyAlignment="1"/>
    <xf numFmtId="0" fontId="6" fillId="0" borderId="35" xfId="0" applyFont="1" applyFill="1" applyBorder="1" applyAlignment="1">
      <alignment horizontal="center" vertical="top" wrapText="1"/>
    </xf>
    <xf numFmtId="0" fontId="6" fillId="0" borderId="35" xfId="0" quotePrefix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/>
    </xf>
    <xf numFmtId="4" fontId="6" fillId="0" borderId="1" xfId="0" applyNumberFormat="1" applyFont="1" applyFill="1" applyBorder="1" applyAlignment="1">
      <alignment vertical="center"/>
    </xf>
    <xf numFmtId="4" fontId="6" fillId="0" borderId="1" xfId="0" quotePrefix="1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quotePrefix="1" applyNumberFormat="1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left" vertical="top"/>
    </xf>
    <xf numFmtId="4" fontId="6" fillId="0" borderId="8" xfId="0" quotePrefix="1" applyNumberFormat="1" applyFont="1" applyFill="1" applyBorder="1" applyAlignment="1"/>
    <xf numFmtId="0" fontId="6" fillId="0" borderId="0" xfId="0" applyFont="1" applyFill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" fontId="7" fillId="0" borderId="31" xfId="0" applyNumberFormat="1" applyFont="1" applyFill="1" applyBorder="1" applyAlignment="1">
      <alignment horizontal="left" vertical="top"/>
    </xf>
    <xf numFmtId="4" fontId="6" fillId="0" borderId="31" xfId="0" quotePrefix="1" applyNumberFormat="1" applyFont="1" applyFill="1" applyBorder="1" applyAlignment="1">
      <alignment vertical="top" wrapText="1"/>
    </xf>
    <xf numFmtId="0" fontId="6" fillId="0" borderId="32" xfId="0" applyFont="1" applyFill="1" applyBorder="1" applyAlignment="1">
      <alignment wrapText="1"/>
    </xf>
    <xf numFmtId="4" fontId="6" fillId="0" borderId="33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center"/>
    </xf>
    <xf numFmtId="0" fontId="6" fillId="0" borderId="34" xfId="0" applyFont="1" applyFill="1" applyBorder="1" applyAlignment="1">
      <alignment vertical="top" wrapText="1"/>
    </xf>
    <xf numFmtId="4" fontId="6" fillId="0" borderId="35" xfId="0" applyNumberFormat="1" applyFont="1" applyFill="1" applyBorder="1" applyAlignment="1">
      <alignment wrapText="1"/>
    </xf>
    <xf numFmtId="0" fontId="6" fillId="0" borderId="1" xfId="0" quotePrefix="1" applyNumberFormat="1" applyFont="1" applyFill="1" applyBorder="1" applyAlignment="1"/>
    <xf numFmtId="0" fontId="6" fillId="0" borderId="5" xfId="0" applyFont="1" applyFill="1" applyBorder="1" applyAlignment="1">
      <alignment horizontal="center" vertical="top" wrapText="1"/>
    </xf>
    <xf numFmtId="2" fontId="7" fillId="0" borderId="10" xfId="0" applyNumberFormat="1" applyFont="1" applyFill="1" applyBorder="1" applyAlignment="1">
      <alignment horizontal="center"/>
    </xf>
    <xf numFmtId="4" fontId="7" fillId="0" borderId="22" xfId="0" applyNumberFormat="1" applyFont="1" applyFill="1" applyBorder="1" applyAlignment="1">
      <alignment horizontal="left"/>
    </xf>
    <xf numFmtId="0" fontId="7" fillId="0" borderId="11" xfId="0" applyNumberFormat="1" applyFont="1" applyFill="1" applyBorder="1" applyAlignment="1"/>
    <xf numFmtId="4" fontId="7" fillId="0" borderId="11" xfId="0" applyNumberFormat="1" applyFont="1" applyFill="1" applyBorder="1" applyAlignment="1">
      <alignment horizontal="left"/>
    </xf>
    <xf numFmtId="4" fontId="7" fillId="0" borderId="23" xfId="0" applyNumberFormat="1" applyFont="1" applyFill="1" applyBorder="1" applyAlignment="1">
      <alignment horizontal="left"/>
    </xf>
    <xf numFmtId="2" fontId="7" fillId="0" borderId="7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4" fontId="6" fillId="0" borderId="2" xfId="0" applyNumberFormat="1" applyFont="1" applyFill="1" applyBorder="1" applyAlignment="1">
      <alignment vertical="top" wrapText="1"/>
    </xf>
    <xf numFmtId="2" fontId="7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/>
    <xf numFmtId="4" fontId="7" fillId="0" borderId="0" xfId="0" applyNumberFormat="1" applyFont="1" applyFill="1" applyBorder="1" applyAlignment="1"/>
    <xf numFmtId="2" fontId="7" fillId="0" borderId="21" xfId="0" applyNumberFormat="1" applyFont="1" applyFill="1" applyBorder="1" applyAlignment="1">
      <alignment horizontal="center"/>
    </xf>
    <xf numFmtId="4" fontId="7" fillId="0" borderId="21" xfId="0" applyNumberFormat="1" applyFont="1" applyFill="1" applyBorder="1" applyAlignment="1"/>
    <xf numFmtId="0" fontId="6" fillId="0" borderId="11" xfId="0" applyFont="1" applyFill="1" applyBorder="1" applyAlignment="1"/>
    <xf numFmtId="4" fontId="6" fillId="0" borderId="11" xfId="0" applyNumberFormat="1" applyFont="1" applyFill="1" applyBorder="1" applyAlignment="1">
      <alignment horizontal="center"/>
    </xf>
    <xf numFmtId="4" fontId="6" fillId="0" borderId="11" xfId="0" applyNumberFormat="1" applyFont="1" applyFill="1" applyBorder="1"/>
    <xf numFmtId="4" fontId="6" fillId="0" borderId="13" xfId="0" applyNumberFormat="1" applyFont="1" applyFill="1" applyBorder="1"/>
    <xf numFmtId="0" fontId="6" fillId="0" borderId="24" xfId="0" applyFont="1" applyFill="1" applyBorder="1" applyAlignment="1">
      <alignment horizontal="center"/>
    </xf>
    <xf numFmtId="0" fontId="6" fillId="0" borderId="24" xfId="0" applyFont="1" applyFill="1" applyBorder="1" applyAlignment="1"/>
    <xf numFmtId="4" fontId="6" fillId="0" borderId="24" xfId="0" applyNumberFormat="1" applyFont="1" applyFill="1" applyBorder="1" applyAlignment="1">
      <alignment horizontal="center"/>
    </xf>
    <xf numFmtId="4" fontId="6" fillId="0" borderId="24" xfId="0" applyNumberFormat="1" applyFont="1" applyFill="1" applyBorder="1"/>
    <xf numFmtId="2" fontId="7" fillId="0" borderId="14" xfId="0" applyNumberFormat="1" applyFont="1" applyFill="1" applyBorder="1" applyAlignment="1">
      <alignment horizontal="center"/>
    </xf>
    <xf numFmtId="4" fontId="7" fillId="0" borderId="27" xfId="0" applyNumberFormat="1" applyFont="1" applyFill="1" applyBorder="1" applyAlignment="1"/>
    <xf numFmtId="0" fontId="6" fillId="0" borderId="24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vertical="center"/>
    </xf>
    <xf numFmtId="4" fontId="6" fillId="0" borderId="24" xfId="0" applyNumberFormat="1" applyFont="1" applyFill="1" applyBorder="1" applyAlignment="1">
      <alignment vertical="center"/>
    </xf>
    <xf numFmtId="4" fontId="7" fillId="0" borderId="29" xfId="0" applyNumberFormat="1" applyFont="1" applyFill="1" applyBorder="1" applyAlignment="1">
      <alignment vertical="center"/>
    </xf>
    <xf numFmtId="2" fontId="6" fillId="0" borderId="0" xfId="0" applyNumberFormat="1" applyFont="1" applyFill="1" applyAlignment="1">
      <alignment vertical="top" wrapText="1"/>
    </xf>
    <xf numFmtId="4" fontId="6" fillId="0" borderId="0" xfId="0" applyNumberFormat="1" applyFont="1" applyFill="1" applyAlignment="1">
      <alignment vertical="top" wrapText="1"/>
    </xf>
    <xf numFmtId="4" fontId="6" fillId="0" borderId="0" xfId="0" applyNumberFormat="1" applyFont="1" applyFill="1"/>
    <xf numFmtId="4" fontId="8" fillId="0" borderId="0" xfId="0" applyNumberFormat="1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left"/>
    </xf>
    <xf numFmtId="4" fontId="6" fillId="0" borderId="0" xfId="0" quotePrefix="1" applyNumberFormat="1" applyFont="1" applyFill="1" applyBorder="1"/>
    <xf numFmtId="4" fontId="6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4" fontId="6" fillId="0" borderId="35" xfId="0" quotePrefix="1" applyNumberFormat="1" applyFont="1" applyFill="1" applyBorder="1"/>
    <xf numFmtId="2" fontId="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/>
    <xf numFmtId="0" fontId="10" fillId="0" borderId="5" xfId="0" applyFont="1" applyFill="1" applyBorder="1" applyAlignment="1">
      <alignment horizontal="center"/>
    </xf>
    <xf numFmtId="0" fontId="10" fillId="0" borderId="1" xfId="0" quotePrefix="1" applyFont="1" applyFill="1" applyBorder="1" applyAlignment="1">
      <alignment wrapText="1"/>
    </xf>
    <xf numFmtId="0" fontId="10" fillId="0" borderId="1" xfId="0" applyFont="1" applyFill="1" applyBorder="1"/>
    <xf numFmtId="2" fontId="10" fillId="0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2" fontId="10" fillId="0" borderId="1" xfId="0" quotePrefix="1" applyNumberFormat="1" applyFont="1" applyFill="1" applyBorder="1" applyAlignment="1"/>
    <xf numFmtId="0" fontId="11" fillId="0" borderId="5" xfId="0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center"/>
    </xf>
    <xf numFmtId="0" fontId="10" fillId="0" borderId="0" xfId="0" quotePrefix="1" applyFont="1" applyFill="1" applyBorder="1" applyAlignment="1">
      <alignment wrapText="1"/>
    </xf>
    <xf numFmtId="4" fontId="10" fillId="0" borderId="31" xfId="0" applyNumberFormat="1" applyFont="1" applyFill="1" applyBorder="1" applyAlignment="1">
      <alignment horizontal="left"/>
    </xf>
    <xf numFmtId="0" fontId="10" fillId="0" borderId="5" xfId="0" applyFont="1" applyFill="1" applyBorder="1" applyAlignment="1">
      <alignment horizontal="center" vertical="top"/>
    </xf>
    <xf numFmtId="0" fontId="10" fillId="0" borderId="0" xfId="0" applyFont="1" applyFill="1" applyBorder="1" applyAlignment="1"/>
    <xf numFmtId="0" fontId="6" fillId="0" borderId="35" xfId="0" applyNumberFormat="1" applyFont="1" applyFill="1" applyBorder="1" applyAlignment="1">
      <alignment horizontal="center"/>
    </xf>
    <xf numFmtId="2" fontId="6" fillId="0" borderId="35" xfId="0" quotePrefix="1" applyNumberFormat="1" applyFont="1" applyFill="1" applyBorder="1" applyAlignment="1"/>
    <xf numFmtId="4" fontId="6" fillId="0" borderId="16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/>
    </xf>
    <xf numFmtId="4" fontId="6" fillId="0" borderId="35" xfId="0" applyNumberFormat="1" applyFont="1" applyFill="1" applyBorder="1" applyAlignment="1">
      <alignment vertical="top" wrapText="1"/>
    </xf>
    <xf numFmtId="0" fontId="7" fillId="0" borderId="10" xfId="0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/>
    <xf numFmtId="0" fontId="6" fillId="0" borderId="39" xfId="0" applyNumberFormat="1" applyFont="1" applyFill="1" applyBorder="1" applyAlignment="1">
      <alignment wrapText="1"/>
    </xf>
    <xf numFmtId="0" fontId="6" fillId="0" borderId="35" xfId="0" quotePrefix="1" applyNumberFormat="1" applyFont="1" applyFill="1" applyBorder="1" applyAlignment="1">
      <alignment vertical="center" wrapText="1"/>
    </xf>
    <xf numFmtId="0" fontId="6" fillId="0" borderId="35" xfId="0" applyFont="1" applyFill="1" applyBorder="1" applyAlignment="1">
      <alignment vertical="top" wrapText="1"/>
    </xf>
    <xf numFmtId="4" fontId="6" fillId="0" borderId="33" xfId="0" applyNumberFormat="1" applyFont="1" applyFill="1" applyBorder="1"/>
    <xf numFmtId="0" fontId="6" fillId="0" borderId="32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wrapText="1"/>
    </xf>
    <xf numFmtId="0" fontId="6" fillId="0" borderId="1" xfId="0" quotePrefix="1" applyNumberFormat="1" applyFont="1" applyFill="1" applyBorder="1" applyAlignment="1">
      <alignment vertical="center" wrapText="1"/>
    </xf>
    <xf numFmtId="0" fontId="13" fillId="0" borderId="0" xfId="0" applyFont="1"/>
    <xf numFmtId="164" fontId="14" fillId="0" borderId="47" xfId="0" applyNumberFormat="1" applyFont="1" applyFill="1" applyBorder="1"/>
    <xf numFmtId="0" fontId="13" fillId="0" borderId="0" xfId="0" applyFont="1" applyBorder="1"/>
    <xf numFmtId="0" fontId="20" fillId="0" borderId="49" xfId="0" applyFont="1" applyFill="1" applyBorder="1" applyAlignment="1">
      <alignment horizontal="center" vertical="center" wrapText="1"/>
    </xf>
    <xf numFmtId="0" fontId="20" fillId="0" borderId="50" xfId="0" applyFont="1" applyFill="1" applyBorder="1" applyAlignment="1">
      <alignment horizontal="center" vertical="center" wrapText="1"/>
    </xf>
    <xf numFmtId="0" fontId="20" fillId="0" borderId="52" xfId="0" applyFont="1" applyFill="1" applyBorder="1" applyAlignment="1">
      <alignment horizontal="center"/>
    </xf>
    <xf numFmtId="0" fontId="21" fillId="0" borderId="52" xfId="0" applyFont="1" applyFill="1" applyBorder="1" applyAlignment="1">
      <alignment horizontal="right"/>
    </xf>
    <xf numFmtId="0" fontId="20" fillId="0" borderId="53" xfId="0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164" fontId="23" fillId="0" borderId="43" xfId="0" applyNumberFormat="1" applyFont="1" applyFill="1" applyBorder="1" applyAlignment="1">
      <alignment horizontal="center" vertical="center"/>
    </xf>
    <xf numFmtId="49" fontId="15" fillId="0" borderId="43" xfId="0" applyNumberFormat="1" applyFont="1" applyFill="1" applyBorder="1" applyAlignment="1">
      <alignment horizontal="justify" vertical="top" wrapText="1"/>
    </xf>
    <xf numFmtId="0" fontId="16" fillId="0" borderId="43" xfId="0" applyFont="1" applyFill="1" applyBorder="1" applyAlignment="1">
      <alignment horizontal="center"/>
    </xf>
    <xf numFmtId="0" fontId="16" fillId="0" borderId="43" xfId="0" applyFont="1" applyFill="1" applyBorder="1" applyAlignment="1">
      <alignment horizontal="left"/>
    </xf>
    <xf numFmtId="4" fontId="17" fillId="0" borderId="43" xfId="0" applyNumberFormat="1" applyFont="1" applyFill="1" applyBorder="1" applyAlignment="1">
      <alignment horizontal="right"/>
    </xf>
    <xf numFmtId="4" fontId="15" fillId="0" borderId="43" xfId="0" applyNumberFormat="1" applyFont="1" applyFill="1" applyBorder="1" applyAlignment="1">
      <alignment horizontal="center"/>
    </xf>
    <xf numFmtId="49" fontId="24" fillId="0" borderId="54" xfId="0" applyNumberFormat="1" applyFont="1" applyBorder="1" applyAlignment="1">
      <alignment horizontal="center" vertical="center"/>
    </xf>
    <xf numFmtId="0" fontId="20" fillId="0" borderId="0" xfId="0" applyFont="1"/>
    <xf numFmtId="49" fontId="20" fillId="0" borderId="56" xfId="0" applyNumberFormat="1" applyFont="1" applyBorder="1" applyAlignment="1">
      <alignment horizontal="center" vertical="top"/>
    </xf>
    <xf numFmtId="0" fontId="20" fillId="0" borderId="57" xfId="0" applyFont="1" applyBorder="1" applyAlignment="1">
      <alignment horizontal="left" vertical="top" wrapText="1"/>
    </xf>
    <xf numFmtId="0" fontId="20" fillId="0" borderId="58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49" fontId="20" fillId="0" borderId="47" xfId="0" applyNumberFormat="1" applyFont="1" applyBorder="1" applyAlignment="1">
      <alignment horizontal="center" vertical="top"/>
    </xf>
    <xf numFmtId="0" fontId="20" fillId="0" borderId="60" xfId="0" applyFont="1" applyFill="1" applyBorder="1" applyAlignment="1">
      <alignment horizontal="left" vertical="top" wrapText="1"/>
    </xf>
    <xf numFmtId="0" fontId="20" fillId="0" borderId="60" xfId="0" applyFont="1" applyBorder="1" applyAlignment="1">
      <alignment horizontal="center"/>
    </xf>
    <xf numFmtId="0" fontId="20" fillId="0" borderId="61" xfId="0" applyFont="1" applyBorder="1" applyAlignment="1">
      <alignment horizontal="center"/>
    </xf>
    <xf numFmtId="0" fontId="20" fillId="0" borderId="57" xfId="0" applyNumberFormat="1" applyFont="1" applyFill="1" applyBorder="1" applyAlignment="1" applyProtection="1">
      <alignment horizontal="left" vertical="top" wrapText="1"/>
    </xf>
    <xf numFmtId="0" fontId="25" fillId="0" borderId="57" xfId="0" applyFont="1" applyFill="1" applyBorder="1" applyAlignment="1">
      <alignment horizontal="center"/>
    </xf>
    <xf numFmtId="0" fontId="20" fillId="0" borderId="63" xfId="0" applyFont="1" applyBorder="1"/>
    <xf numFmtId="0" fontId="20" fillId="0" borderId="63" xfId="0" applyFont="1" applyBorder="1" applyAlignment="1">
      <alignment horizontal="right"/>
    </xf>
    <xf numFmtId="0" fontId="20" fillId="0" borderId="63" xfId="0" applyFont="1" applyFill="1" applyBorder="1"/>
    <xf numFmtId="0" fontId="24" fillId="0" borderId="0" xfId="0" applyFont="1" applyBorder="1" applyAlignment="1">
      <alignment horizontal="right" vertical="center"/>
    </xf>
    <xf numFmtId="0" fontId="20" fillId="0" borderId="0" xfId="0" applyFont="1" applyFill="1"/>
    <xf numFmtId="0" fontId="20" fillId="0" borderId="61" xfId="0" applyNumberFormat="1" applyFont="1" applyFill="1" applyBorder="1" applyAlignment="1" applyProtection="1">
      <alignment horizontal="left" vertical="top" wrapText="1"/>
    </xf>
    <xf numFmtId="0" fontId="25" fillId="0" borderId="61" xfId="0" applyFont="1" applyFill="1" applyBorder="1" applyAlignment="1">
      <alignment horizontal="center"/>
    </xf>
    <xf numFmtId="4" fontId="20" fillId="0" borderId="61" xfId="0" applyNumberFormat="1" applyFont="1" applyFill="1" applyBorder="1" applyAlignment="1">
      <alignment horizontal="right" wrapText="1"/>
    </xf>
    <xf numFmtId="4" fontId="25" fillId="0" borderId="62" xfId="0" applyNumberFormat="1" applyFont="1" applyFill="1" applyBorder="1" applyAlignment="1" applyProtection="1">
      <alignment horizontal="right"/>
    </xf>
    <xf numFmtId="49" fontId="20" fillId="0" borderId="66" xfId="0" applyNumberFormat="1" applyFont="1" applyBorder="1" applyAlignment="1">
      <alignment horizontal="center" vertical="top"/>
    </xf>
    <xf numFmtId="0" fontId="20" fillId="0" borderId="60" xfId="0" applyNumberFormat="1" applyFont="1" applyFill="1" applyBorder="1" applyAlignment="1" applyProtection="1">
      <alignment horizontal="left" vertical="top" wrapText="1"/>
    </xf>
    <xf numFmtId="0" fontId="25" fillId="0" borderId="60" xfId="0" applyFont="1" applyFill="1" applyBorder="1" applyAlignment="1">
      <alignment horizontal="center"/>
    </xf>
    <xf numFmtId="0" fontId="20" fillId="0" borderId="61" xfId="0" applyFont="1" applyBorder="1" applyAlignment="1">
      <alignment horizontal="left" vertical="top" wrapText="1"/>
    </xf>
    <xf numFmtId="0" fontId="20" fillId="0" borderId="0" xfId="0" applyFont="1" applyAlignment="1">
      <alignment horizontal="right"/>
    </xf>
    <xf numFmtId="49" fontId="20" fillId="0" borderId="0" xfId="0" applyNumberFormat="1" applyFont="1" applyFill="1" applyBorder="1" applyAlignment="1">
      <alignment horizontal="justify" vertical="top"/>
    </xf>
    <xf numFmtId="4" fontId="10" fillId="0" borderId="0" xfId="0" applyNumberFormat="1" applyFont="1" applyFill="1" applyBorder="1" applyAlignment="1">
      <alignment horizontal="right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164" fontId="26" fillId="0" borderId="0" xfId="0" applyNumberFormat="1" applyFont="1" applyFill="1" applyAlignment="1">
      <alignment horizontal="right" vertical="top"/>
    </xf>
    <xf numFmtId="0" fontId="26" fillId="0" borderId="0" xfId="0" applyFont="1" applyFill="1" applyAlignment="1">
      <alignment horizontal="justify" vertical="top" wrapText="1"/>
    </xf>
    <xf numFmtId="0" fontId="26" fillId="0" borderId="0" xfId="0" applyFont="1" applyFill="1" applyAlignment="1">
      <alignment horizontal="center"/>
    </xf>
    <xf numFmtId="0" fontId="26" fillId="0" borderId="0" xfId="0" applyFont="1" applyFill="1" applyAlignment="1">
      <alignment horizontal="left"/>
    </xf>
    <xf numFmtId="0" fontId="20" fillId="0" borderId="0" xfId="0" applyFont="1" applyFill="1" applyBorder="1" applyAlignment="1">
      <alignment horizontal="left"/>
    </xf>
    <xf numFmtId="0" fontId="26" fillId="0" borderId="0" xfId="0" applyFont="1"/>
    <xf numFmtId="164" fontId="27" fillId="0" borderId="0" xfId="0" applyNumberFormat="1" applyFont="1" applyFill="1" applyAlignment="1">
      <alignment horizontal="right" vertical="top"/>
    </xf>
    <xf numFmtId="0" fontId="13" fillId="0" borderId="0" xfId="0" applyFont="1" applyFill="1" applyAlignment="1">
      <alignment horizontal="justify" vertical="top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4" fontId="28" fillId="0" borderId="0" xfId="0" applyNumberFormat="1" applyFont="1" applyFill="1" applyAlignment="1">
      <alignment horizontal="left"/>
    </xf>
    <xf numFmtId="4" fontId="13" fillId="0" borderId="0" xfId="0" applyNumberFormat="1" applyFont="1" applyFill="1" applyAlignment="1">
      <alignment horizontal="center"/>
    </xf>
    <xf numFmtId="49" fontId="24" fillId="0" borderId="72" xfId="0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horizontal="centerContinuous" vertical="top" wrapText="1"/>
    </xf>
    <xf numFmtId="0" fontId="16" fillId="0" borderId="0" xfId="0" applyFont="1" applyFill="1" applyBorder="1" applyAlignment="1">
      <alignment horizontal="centerContinuous"/>
    </xf>
    <xf numFmtId="4" fontId="17" fillId="0" borderId="0" xfId="0" applyNumberFormat="1" applyFont="1" applyFill="1" applyBorder="1" applyAlignment="1">
      <alignment horizontal="centerContinuous"/>
    </xf>
    <xf numFmtId="49" fontId="24" fillId="0" borderId="0" xfId="0" applyNumberFormat="1" applyFont="1" applyFill="1" applyBorder="1" applyAlignment="1">
      <alignment horizontal="center" vertical="top"/>
    </xf>
    <xf numFmtId="164" fontId="14" fillId="0" borderId="0" xfId="0" applyNumberFormat="1" applyFont="1" applyFill="1" applyBorder="1" applyAlignment="1">
      <alignment horizontal="right" vertical="top"/>
    </xf>
    <xf numFmtId="4" fontId="16" fillId="0" borderId="0" xfId="0" applyNumberFormat="1" applyFont="1" applyFill="1" applyBorder="1" applyAlignment="1">
      <alignment horizontal="center"/>
    </xf>
    <xf numFmtId="164" fontId="14" fillId="0" borderId="48" xfId="0" applyNumberFormat="1" applyFont="1" applyFill="1" applyBorder="1"/>
    <xf numFmtId="49" fontId="24" fillId="0" borderId="54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/>
    <xf numFmtId="4" fontId="10" fillId="0" borderId="0" xfId="0" applyNumberFormat="1" applyFont="1" applyFill="1" applyBorder="1"/>
    <xf numFmtId="0" fontId="10" fillId="0" borderId="0" xfId="0" applyFont="1" applyFill="1"/>
    <xf numFmtId="0" fontId="0" fillId="0" borderId="0" xfId="0" applyFill="1"/>
    <xf numFmtId="0" fontId="10" fillId="0" borderId="0" xfId="0" quotePrefix="1" applyFont="1" applyFill="1" applyBorder="1"/>
    <xf numFmtId="0" fontId="10" fillId="0" borderId="0" xfId="0" applyFont="1"/>
    <xf numFmtId="0" fontId="18" fillId="0" borderId="0" xfId="0" applyFont="1" applyAlignment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19" fillId="0" borderId="44" xfId="0" applyFont="1" applyBorder="1" applyAlignment="1">
      <alignment horizontal="center"/>
    </xf>
    <xf numFmtId="49" fontId="19" fillId="0" borderId="71" xfId="0" applyNumberFormat="1" applyFont="1" applyFill="1" applyBorder="1" applyAlignment="1">
      <alignment horizontal="center" vertical="center"/>
    </xf>
    <xf numFmtId="0" fontId="19" fillId="0" borderId="75" xfId="0" applyFont="1" applyFill="1" applyBorder="1" applyAlignment="1">
      <alignment horizontal="center"/>
    </xf>
    <xf numFmtId="0" fontId="10" fillId="0" borderId="44" xfId="0" applyFont="1" applyFill="1" applyBorder="1" applyAlignment="1">
      <alignment horizontal="center"/>
    </xf>
    <xf numFmtId="0" fontId="19" fillId="0" borderId="45" xfId="0" applyFont="1" applyFill="1" applyBorder="1" applyAlignment="1">
      <alignment horizontal="left" vertical="top"/>
    </xf>
    <xf numFmtId="0" fontId="10" fillId="0" borderId="45" xfId="0" applyFont="1" applyFill="1" applyBorder="1"/>
    <xf numFmtId="4" fontId="19" fillId="0" borderId="45" xfId="0" applyNumberFormat="1" applyFont="1" applyFill="1" applyBorder="1"/>
    <xf numFmtId="4" fontId="19" fillId="0" borderId="45" xfId="0" applyNumberFormat="1" applyFont="1" applyFill="1" applyBorder="1" applyAlignment="1">
      <alignment horizontal="right"/>
    </xf>
    <xf numFmtId="0" fontId="18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/>
    <xf numFmtId="0" fontId="18" fillId="0" borderId="0" xfId="0" applyFont="1" applyBorder="1" applyAlignment="1">
      <alignment horizontal="center"/>
    </xf>
    <xf numFmtId="2" fontId="29" fillId="0" borderId="0" xfId="0" quotePrefix="1" applyNumberFormat="1" applyFont="1" applyFill="1" applyBorder="1" applyAlignment="1">
      <alignment horizontal="right" vertical="center"/>
    </xf>
    <xf numFmtId="2" fontId="10" fillId="0" borderId="0" xfId="0" quotePrefix="1" applyNumberFormat="1" applyFont="1" applyFill="1" applyBorder="1"/>
    <xf numFmtId="2" fontId="10" fillId="0" borderId="0" xfId="0" applyNumberFormat="1" applyFont="1" applyFill="1"/>
    <xf numFmtId="4" fontId="6" fillId="0" borderId="2" xfId="0" applyNumberFormat="1" applyFont="1" applyFill="1" applyBorder="1" applyProtection="1">
      <protection locked="0"/>
    </xf>
    <xf numFmtId="4" fontId="6" fillId="0" borderId="4" xfId="0" applyNumberFormat="1" applyFont="1" applyFill="1" applyBorder="1" applyProtection="1">
      <protection locked="0"/>
    </xf>
    <xf numFmtId="4" fontId="6" fillId="0" borderId="1" xfId="0" applyNumberFormat="1" applyFont="1" applyFill="1" applyBorder="1" applyProtection="1">
      <protection locked="0"/>
    </xf>
    <xf numFmtId="4" fontId="6" fillId="0" borderId="6" xfId="0" applyNumberFormat="1" applyFont="1" applyFill="1" applyBorder="1" applyProtection="1">
      <protection locked="0"/>
    </xf>
    <xf numFmtId="4" fontId="6" fillId="0" borderId="1" xfId="0" applyNumberFormat="1" applyFont="1" applyFill="1" applyBorder="1" applyAlignment="1" applyProtection="1">
      <alignment horizontal="right"/>
      <protection locked="0"/>
    </xf>
    <xf numFmtId="4" fontId="6" fillId="0" borderId="6" xfId="0" applyNumberFormat="1" applyFont="1" applyFill="1" applyBorder="1" applyAlignment="1" applyProtection="1">
      <alignment horizontal="right"/>
      <protection locked="0"/>
    </xf>
    <xf numFmtId="4" fontId="6" fillId="0" borderId="0" xfId="0" applyNumberFormat="1" applyFont="1" applyFill="1" applyProtection="1">
      <protection locked="0"/>
    </xf>
    <xf numFmtId="4" fontId="6" fillId="0" borderId="35" xfId="0" applyNumberFormat="1" applyFont="1" applyFill="1" applyBorder="1" applyAlignment="1" applyProtection="1">
      <alignment horizontal="right"/>
      <protection locked="0"/>
    </xf>
    <xf numFmtId="4" fontId="6" fillId="0" borderId="36" xfId="0" applyNumberFormat="1" applyFont="1" applyFill="1" applyBorder="1" applyAlignment="1" applyProtection="1">
      <alignment horizontal="right"/>
      <protection locked="0"/>
    </xf>
    <xf numFmtId="4" fontId="6" fillId="0" borderId="8" xfId="0" applyNumberFormat="1" applyFont="1" applyFill="1" applyBorder="1" applyProtection="1">
      <protection locked="0"/>
    </xf>
    <xf numFmtId="4" fontId="6" fillId="0" borderId="9" xfId="0" applyNumberFormat="1" applyFont="1" applyFill="1" applyBorder="1" applyProtection="1">
      <protection locked="0"/>
    </xf>
    <xf numFmtId="4" fontId="7" fillId="0" borderId="23" xfId="0" applyNumberFormat="1" applyFont="1" applyFill="1" applyBorder="1" applyAlignment="1" applyProtection="1">
      <alignment horizontal="right" vertical="center"/>
      <protection locked="0"/>
    </xf>
    <xf numFmtId="4" fontId="7" fillId="0" borderId="13" xfId="0" applyNumberFormat="1" applyFont="1" applyFill="1" applyBorder="1" applyAlignment="1" applyProtection="1">
      <alignment horizontal="right" vertical="center"/>
      <protection locked="0"/>
    </xf>
    <xf numFmtId="4" fontId="7" fillId="0" borderId="21" xfId="0" applyNumberFormat="1" applyFont="1" applyFill="1" applyBorder="1" applyAlignment="1" applyProtection="1">
      <alignment horizontal="right" vertical="center"/>
      <protection locked="0"/>
    </xf>
    <xf numFmtId="4" fontId="7" fillId="0" borderId="26" xfId="0" applyNumberFormat="1" applyFont="1" applyFill="1" applyBorder="1" applyAlignment="1" applyProtection="1">
      <alignment horizontal="right" vertical="center"/>
      <protection locked="0"/>
    </xf>
    <xf numFmtId="4" fontId="10" fillId="0" borderId="1" xfId="0" applyNumberFormat="1" applyFont="1" applyFill="1" applyBorder="1" applyProtection="1">
      <protection locked="0"/>
    </xf>
    <xf numFmtId="4" fontId="10" fillId="0" borderId="6" xfId="0" applyNumberFormat="1" applyFont="1" applyFill="1" applyBorder="1" applyProtection="1">
      <protection locked="0"/>
    </xf>
    <xf numFmtId="4" fontId="10" fillId="0" borderId="1" xfId="0" applyNumberFormat="1" applyFont="1" applyFill="1" applyBorder="1" applyAlignment="1" applyProtection="1">
      <protection locked="0"/>
    </xf>
    <xf numFmtId="4" fontId="10" fillId="0" borderId="6" xfId="0" applyNumberFormat="1" applyFont="1" applyFill="1" applyBorder="1" applyAlignment="1" applyProtection="1">
      <alignment horizontal="right"/>
      <protection locked="0"/>
    </xf>
    <xf numFmtId="4" fontId="6" fillId="0" borderId="35" xfId="0" applyNumberFormat="1" applyFont="1" applyFill="1" applyBorder="1" applyProtection="1">
      <protection locked="0"/>
    </xf>
    <xf numFmtId="4" fontId="6" fillId="0" borderId="36" xfId="0" applyNumberFormat="1" applyFont="1" applyFill="1" applyBorder="1" applyProtection="1">
      <protection locked="0"/>
    </xf>
    <xf numFmtId="4" fontId="6" fillId="0" borderId="31" xfId="0" applyNumberFormat="1" applyFont="1" applyFill="1" applyBorder="1" applyAlignment="1" applyProtection="1">
      <alignment horizontal="right"/>
      <protection locked="0"/>
    </xf>
    <xf numFmtId="4" fontId="6" fillId="0" borderId="37" xfId="0" applyNumberFormat="1" applyFont="1" applyFill="1" applyBorder="1" applyAlignment="1" applyProtection="1">
      <alignment horizontal="right"/>
      <protection locked="0"/>
    </xf>
    <xf numFmtId="4" fontId="7" fillId="0" borderId="21" xfId="0" applyNumberFormat="1" applyFont="1" applyFill="1" applyBorder="1" applyAlignment="1" applyProtection="1">
      <alignment horizontal="left"/>
      <protection locked="0"/>
    </xf>
    <xf numFmtId="4" fontId="7" fillId="0" borderId="26" xfId="0" applyNumberFormat="1" applyFont="1" applyFill="1" applyBorder="1" applyAlignment="1" applyProtection="1">
      <protection locked="0"/>
    </xf>
    <xf numFmtId="4" fontId="6" fillId="0" borderId="31" xfId="0" applyNumberFormat="1" applyFont="1" applyFill="1" applyBorder="1" applyAlignment="1" applyProtection="1">
      <alignment horizontal="right" vertical="center"/>
      <protection locked="0"/>
    </xf>
    <xf numFmtId="4" fontId="6" fillId="0" borderId="1" xfId="0" applyNumberFormat="1" applyFont="1" applyFill="1" applyBorder="1" applyAlignment="1" applyProtection="1">
      <alignment horizontal="right" vertical="center"/>
      <protection locked="0"/>
    </xf>
    <xf numFmtId="4" fontId="6" fillId="0" borderId="38" xfId="0" applyNumberFormat="1" applyFont="1" applyFill="1" applyBorder="1" applyAlignment="1" applyProtection="1">
      <protection locked="0"/>
    </xf>
    <xf numFmtId="0" fontId="6" fillId="0" borderId="1" xfId="0" applyFont="1" applyFill="1" applyBorder="1" applyAlignment="1" applyProtection="1">
      <alignment vertical="top" wrapText="1"/>
      <protection locked="0"/>
    </xf>
    <xf numFmtId="0" fontId="6" fillId="0" borderId="6" xfId="0" applyFont="1" applyFill="1" applyBorder="1" applyAlignment="1" applyProtection="1">
      <alignment vertical="top" wrapText="1"/>
      <protection locked="0"/>
    </xf>
    <xf numFmtId="4" fontId="6" fillId="0" borderId="35" xfId="0" applyNumberFormat="1" applyFont="1" applyFill="1" applyBorder="1" applyAlignment="1" applyProtection="1">
      <protection locked="0"/>
    </xf>
    <xf numFmtId="4" fontId="6" fillId="0" borderId="36" xfId="0" applyNumberFormat="1" applyFont="1" applyFill="1" applyBorder="1" applyAlignment="1" applyProtection="1">
      <protection locked="0"/>
    </xf>
    <xf numFmtId="4" fontId="6" fillId="0" borderId="6" xfId="0" applyNumberFormat="1" applyFont="1" applyFill="1" applyBorder="1" applyAlignment="1" applyProtection="1">
      <protection locked="0"/>
    </xf>
    <xf numFmtId="4" fontId="6" fillId="0" borderId="1" xfId="0" applyNumberFormat="1" applyFont="1" applyFill="1" applyBorder="1" applyAlignment="1" applyProtection="1">
      <alignment vertical="center"/>
      <protection locked="0"/>
    </xf>
    <xf numFmtId="4" fontId="6" fillId="0" borderId="1" xfId="0" applyNumberFormat="1" applyFont="1" applyFill="1" applyBorder="1" applyAlignment="1" applyProtection="1">
      <alignment vertical="top" wrapText="1"/>
      <protection locked="0"/>
    </xf>
    <xf numFmtId="4" fontId="6" fillId="0" borderId="6" xfId="0" applyNumberFormat="1" applyFont="1" applyFill="1" applyBorder="1" applyAlignment="1" applyProtection="1">
      <alignment vertical="top" wrapText="1"/>
      <protection locked="0"/>
    </xf>
    <xf numFmtId="4" fontId="6" fillId="0" borderId="35" xfId="0" applyNumberFormat="1" applyFont="1" applyFill="1" applyBorder="1" applyAlignment="1" applyProtection="1">
      <alignment vertical="top" wrapText="1"/>
      <protection locked="0"/>
    </xf>
    <xf numFmtId="4" fontId="6" fillId="0" borderId="36" xfId="0" applyNumberFormat="1" applyFont="1" applyFill="1" applyBorder="1" applyAlignment="1" applyProtection="1">
      <alignment vertical="top" wrapText="1"/>
      <protection locked="0"/>
    </xf>
    <xf numFmtId="4" fontId="6" fillId="0" borderId="1" xfId="0" applyNumberFormat="1" applyFont="1" applyFill="1" applyBorder="1" applyAlignment="1" applyProtection="1">
      <alignment wrapText="1"/>
      <protection locked="0"/>
    </xf>
    <xf numFmtId="4" fontId="6" fillId="0" borderId="35" xfId="0" applyNumberFormat="1" applyFont="1" applyFill="1" applyBorder="1" applyAlignment="1" applyProtection="1">
      <alignment wrapText="1"/>
      <protection locked="0"/>
    </xf>
    <xf numFmtId="4" fontId="6" fillId="0" borderId="2" xfId="0" applyNumberFormat="1" applyFont="1" applyFill="1" applyBorder="1" applyAlignment="1" applyProtection="1">
      <alignment vertical="top" wrapText="1"/>
      <protection locked="0"/>
    </xf>
    <xf numFmtId="4" fontId="6" fillId="0" borderId="4" xfId="0" applyNumberFormat="1" applyFont="1" applyFill="1" applyBorder="1" applyAlignment="1" applyProtection="1">
      <alignment vertical="top" wrapText="1"/>
      <protection locked="0"/>
    </xf>
    <xf numFmtId="4" fontId="6" fillId="0" borderId="1" xfId="0" applyNumberFormat="1" applyFont="1" applyFill="1" applyBorder="1" applyAlignment="1" applyProtection="1">
      <protection locked="0"/>
    </xf>
    <xf numFmtId="4" fontId="7" fillId="0" borderId="23" xfId="0" applyNumberFormat="1" applyFont="1" applyFill="1" applyBorder="1" applyAlignment="1" applyProtection="1">
      <alignment horizontal="left"/>
      <protection locked="0"/>
    </xf>
    <xf numFmtId="4" fontId="7" fillId="0" borderId="13" xfId="0" applyNumberFormat="1" applyFont="1" applyFill="1" applyBorder="1" applyAlignment="1" applyProtection="1">
      <protection locked="0"/>
    </xf>
    <xf numFmtId="4" fontId="20" fillId="0" borderId="57" xfId="0" applyNumberFormat="1" applyFont="1" applyBorder="1" applyAlignment="1" applyProtection="1">
      <alignment horizontal="right"/>
      <protection locked="0"/>
    </xf>
    <xf numFmtId="4" fontId="20" fillId="0" borderId="59" xfId="0" applyNumberFormat="1" applyFont="1" applyFill="1" applyBorder="1" applyAlignment="1" applyProtection="1">
      <alignment horizontal="right"/>
      <protection locked="0"/>
    </xf>
    <xf numFmtId="4" fontId="20" fillId="0" borderId="61" xfId="0" applyNumberFormat="1" applyFont="1" applyBorder="1" applyAlignment="1" applyProtection="1">
      <alignment horizontal="right"/>
      <protection locked="0"/>
    </xf>
    <xf numFmtId="4" fontId="20" fillId="0" borderId="62" xfId="0" applyNumberFormat="1" applyFont="1" applyFill="1" applyBorder="1" applyAlignment="1" applyProtection="1">
      <alignment horizontal="right"/>
      <protection locked="0"/>
    </xf>
    <xf numFmtId="4" fontId="20" fillId="0" borderId="57" xfId="0" applyNumberFormat="1" applyFont="1" applyFill="1" applyBorder="1" applyAlignment="1" applyProtection="1">
      <alignment horizontal="right" wrapText="1"/>
      <protection locked="0"/>
    </xf>
    <xf numFmtId="4" fontId="25" fillId="0" borderId="59" xfId="0" applyNumberFormat="1" applyFont="1" applyFill="1" applyBorder="1" applyAlignment="1" applyProtection="1">
      <alignment horizontal="right"/>
      <protection locked="0"/>
    </xf>
    <xf numFmtId="4" fontId="24" fillId="0" borderId="58" xfId="0" applyNumberFormat="1" applyFont="1" applyFill="1" applyBorder="1" applyAlignment="1" applyProtection="1">
      <alignment horizontal="right" vertical="center"/>
      <protection locked="0"/>
    </xf>
    <xf numFmtId="4" fontId="20" fillId="0" borderId="61" xfId="0" applyNumberFormat="1" applyFont="1" applyFill="1" applyBorder="1" applyAlignment="1" applyProtection="1">
      <alignment horizontal="right" wrapText="1"/>
      <protection locked="0"/>
    </xf>
    <xf numFmtId="4" fontId="25" fillId="0" borderId="67" xfId="0" applyNumberFormat="1" applyFont="1" applyFill="1" applyBorder="1" applyAlignment="1" applyProtection="1">
      <alignment horizontal="right"/>
      <protection locked="0"/>
    </xf>
    <xf numFmtId="4" fontId="24" fillId="0" borderId="69" xfId="0" applyNumberFormat="1" applyFont="1" applyFill="1" applyBorder="1" applyAlignment="1" applyProtection="1">
      <alignment horizontal="right" vertical="center"/>
      <protection locked="0"/>
    </xf>
    <xf numFmtId="4" fontId="24" fillId="0" borderId="46" xfId="0" applyNumberFormat="1" applyFont="1" applyFill="1" applyBorder="1" applyProtection="1">
      <protection locked="0"/>
    </xf>
    <xf numFmtId="4" fontId="24" fillId="0" borderId="0" xfId="0" applyNumberFormat="1" applyFont="1" applyFill="1" applyBorder="1" applyProtection="1">
      <protection locked="0"/>
    </xf>
    <xf numFmtId="4" fontId="24" fillId="0" borderId="71" xfId="0" applyNumberFormat="1" applyFont="1" applyFill="1" applyBorder="1" applyAlignment="1" applyProtection="1">
      <alignment horizontal="right" vertical="center"/>
      <protection locked="0"/>
    </xf>
    <xf numFmtId="4" fontId="19" fillId="0" borderId="73" xfId="0" applyNumberFormat="1" applyFont="1" applyFill="1" applyBorder="1" applyProtection="1">
      <protection locked="0"/>
    </xf>
    <xf numFmtId="4" fontId="19" fillId="0" borderId="71" xfId="0" applyNumberFormat="1" applyFont="1" applyFill="1" applyBorder="1" applyProtection="1">
      <protection locked="0"/>
    </xf>
    <xf numFmtId="4" fontId="12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right" vertical="center"/>
    </xf>
    <xf numFmtId="0" fontId="7" fillId="0" borderId="29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6" fillId="0" borderId="19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24" fillId="0" borderId="72" xfId="0" applyFont="1" applyFill="1" applyBorder="1" applyAlignment="1">
      <alignment horizontal="left" vertical="top"/>
    </xf>
    <xf numFmtId="0" fontId="24" fillId="0" borderId="72" xfId="0" quotePrefix="1" applyFont="1" applyFill="1" applyBorder="1" applyAlignment="1">
      <alignment horizontal="left" vertical="top"/>
    </xf>
    <xf numFmtId="0" fontId="10" fillId="0" borderId="74" xfId="0" applyFont="1" applyFill="1" applyBorder="1" applyAlignment="1">
      <alignment horizontal="left" vertical="top" wrapText="1" readingOrder="1"/>
    </xf>
    <xf numFmtId="0" fontId="10" fillId="0" borderId="40" xfId="0" applyFont="1" applyFill="1" applyBorder="1" applyAlignment="1">
      <alignment horizontal="left" vertical="top" wrapText="1" readingOrder="1"/>
    </xf>
    <xf numFmtId="0" fontId="10" fillId="0" borderId="41" xfId="0" applyFont="1" applyFill="1" applyBorder="1" applyAlignment="1">
      <alignment horizontal="left" vertical="top" wrapText="1" readingOrder="1"/>
    </xf>
    <xf numFmtId="0" fontId="10" fillId="0" borderId="32" xfId="0" applyFont="1" applyFill="1" applyBorder="1" applyAlignment="1">
      <alignment horizontal="left" vertical="top" wrapText="1" readingOrder="1"/>
    </xf>
    <xf numFmtId="0" fontId="10" fillId="0" borderId="0" xfId="0" applyFont="1" applyFill="1" applyBorder="1" applyAlignment="1">
      <alignment horizontal="left" vertical="top" wrapText="1" readingOrder="1"/>
    </xf>
    <xf numFmtId="0" fontId="10" fillId="0" borderId="42" xfId="0" applyFont="1" applyFill="1" applyBorder="1" applyAlignment="1">
      <alignment horizontal="left" vertical="top" wrapText="1" readingOrder="1"/>
    </xf>
    <xf numFmtId="0" fontId="24" fillId="0" borderId="0" xfId="0" applyFont="1" applyFill="1" applyBorder="1" applyAlignment="1">
      <alignment horizontal="left" vertical="top"/>
    </xf>
    <xf numFmtId="0" fontId="24" fillId="0" borderId="0" xfId="0" quotePrefix="1" applyFont="1" applyFill="1" applyBorder="1" applyAlignment="1">
      <alignment horizontal="left" vertical="top"/>
    </xf>
    <xf numFmtId="0" fontId="24" fillId="0" borderId="55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68" xfId="0" applyFont="1" applyBorder="1" applyAlignment="1">
      <alignment horizontal="right" vertical="center"/>
    </xf>
    <xf numFmtId="0" fontId="24" fillId="0" borderId="63" xfId="0" applyFont="1" applyBorder="1" applyAlignment="1">
      <alignment horizontal="right" vertical="center"/>
    </xf>
    <xf numFmtId="0" fontId="24" fillId="0" borderId="65" xfId="0" applyFont="1" applyBorder="1" applyAlignment="1">
      <alignment horizontal="right" vertical="center"/>
    </xf>
    <xf numFmtId="165" fontId="10" fillId="0" borderId="48" xfId="0" applyNumberFormat="1" applyFont="1" applyFill="1" applyBorder="1" applyAlignment="1">
      <alignment horizontal="center" vertical="center" wrapText="1"/>
    </xf>
    <xf numFmtId="165" fontId="10" fillId="0" borderId="51" xfId="0" applyNumberFormat="1" applyFont="1" applyFill="1" applyBorder="1" applyAlignment="1"/>
    <xf numFmtId="0" fontId="20" fillId="0" borderId="49" xfId="0" applyFont="1" applyFill="1" applyBorder="1" applyAlignment="1">
      <alignment horizontal="center" vertical="center" wrapText="1"/>
    </xf>
    <xf numFmtId="0" fontId="20" fillId="0" borderId="52" xfId="0" applyFont="1" applyFill="1" applyBorder="1" applyAlignment="1"/>
    <xf numFmtId="0" fontId="24" fillId="0" borderId="64" xfId="0" applyFont="1" applyBorder="1" applyAlignment="1">
      <alignment horizontal="right" vertical="center"/>
    </xf>
    <xf numFmtId="0" fontId="24" fillId="0" borderId="44" xfId="0" applyFont="1" applyBorder="1" applyAlignment="1">
      <alignment horizontal="center" vertical="center"/>
    </xf>
    <xf numFmtId="0" fontId="24" fillId="0" borderId="45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24" fillId="0" borderId="55" xfId="0" applyFont="1" applyFill="1" applyBorder="1" applyAlignment="1">
      <alignment horizontal="left" vertical="center"/>
    </xf>
    <xf numFmtId="0" fontId="24" fillId="0" borderId="45" xfId="0" applyFont="1" applyFill="1" applyBorder="1" applyAlignment="1">
      <alignment horizontal="left" vertical="center"/>
    </xf>
    <xf numFmtId="0" fontId="24" fillId="0" borderId="70" xfId="0" applyFont="1" applyFill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42" xfId="0" applyFont="1" applyBorder="1" applyAlignment="1">
      <alignment horizontal="center"/>
    </xf>
    <xf numFmtId="0" fontId="19" fillId="0" borderId="71" xfId="0" applyFont="1" applyFill="1" applyBorder="1" applyAlignment="1">
      <alignment horizontal="left"/>
    </xf>
    <xf numFmtId="0" fontId="7" fillId="0" borderId="45" xfId="0" applyFont="1" applyBorder="1" applyAlignment="1">
      <alignment horizontal="left"/>
    </xf>
    <xf numFmtId="0" fontId="7" fillId="0" borderId="46" xfId="0" applyFont="1" applyBorder="1" applyAlignment="1">
      <alignment horizontal="left"/>
    </xf>
    <xf numFmtId="0" fontId="10" fillId="0" borderId="45" xfId="0" applyFont="1" applyFill="1" applyBorder="1" applyAlignment="1">
      <alignment horizontal="center" vertical="center" wrapText="1"/>
    </xf>
    <xf numFmtId="0" fontId="19" fillId="0" borderId="73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/>
    </xf>
  </cellXfs>
  <cellStyles count="4">
    <cellStyle name="Currency 2" xfId="2" xr:uid="{00000000-0005-0000-0000-000000000000}"/>
    <cellStyle name="Normal" xfId="0" builtinId="0"/>
    <cellStyle name="Normal 2" xfId="3" xr:uid="{00000000-0005-0000-0000-000002000000}"/>
    <cellStyle name="Normal 7" xfId="1" xr:uid="{00000000-0005-0000-0000-000003000000}"/>
  </cellStyles>
  <dxfs count="0"/>
  <tableStyles count="0" defaultTableStyle="TableStyleMedium9" defaultPivotStyle="PivotStyleLight16"/>
  <colors>
    <mruColors>
      <color rgb="FF33CCCC"/>
      <color rgb="FF3399FF"/>
      <color rgb="FFFF99CC"/>
      <color rgb="FF02056E"/>
      <color rgb="FF7030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269"/>
  <sheetViews>
    <sheetView showZeros="0" tabSelected="1" view="pageBreakPreview" topLeftCell="A30" zoomScale="110" zoomScaleNormal="110" zoomScaleSheetLayoutView="110" workbookViewId="0">
      <selection activeCell="C32" sqref="C32"/>
    </sheetView>
  </sheetViews>
  <sheetFormatPr defaultColWidth="7.88671875" defaultRowHeight="13.2"/>
  <cols>
    <col min="1" max="1" width="6.88671875" style="161" customWidth="1"/>
    <col min="2" max="2" width="36.33203125" style="5" customWidth="1"/>
    <col min="3" max="3" width="6" style="161" customWidth="1"/>
    <col min="4" max="4" width="9.88671875" style="155" customWidth="1"/>
    <col min="5" max="5" width="12.5546875" style="155" customWidth="1"/>
    <col min="6" max="6" width="19.33203125" style="155" customWidth="1"/>
    <col min="7" max="7" width="7.5546875" style="5" customWidth="1"/>
    <col min="8" max="8" width="22" style="5" customWidth="1"/>
    <col min="9" max="9" width="25.6640625" style="5" customWidth="1"/>
    <col min="10" max="10" width="10.6640625" style="5" customWidth="1"/>
    <col min="11" max="11" width="12.6640625" style="5" customWidth="1"/>
    <col min="12" max="16384" width="7.88671875" style="5"/>
  </cols>
  <sheetData>
    <row r="1" spans="1:8" ht="15.75" customHeight="1">
      <c r="A1" s="343" t="s">
        <v>209</v>
      </c>
      <c r="B1" s="343"/>
      <c r="C1" s="343"/>
      <c r="D1" s="343"/>
      <c r="E1" s="343"/>
      <c r="F1" s="343"/>
      <c r="H1" s="8"/>
    </row>
    <row r="2" spans="1:8" ht="29.25" customHeight="1">
      <c r="A2" s="344" t="s">
        <v>199</v>
      </c>
      <c r="B2" s="344"/>
      <c r="C2" s="344"/>
      <c r="D2" s="344"/>
      <c r="E2" s="344"/>
      <c r="F2" s="344"/>
      <c r="H2" s="8"/>
    </row>
    <row r="3" spans="1:8" ht="18" customHeight="1" thickBot="1">
      <c r="A3" s="250" t="s">
        <v>244</v>
      </c>
      <c r="B3" s="355" t="s">
        <v>245</v>
      </c>
      <c r="C3" s="356"/>
      <c r="D3" s="356"/>
      <c r="E3" s="356"/>
      <c r="F3" s="356"/>
      <c r="H3" s="8"/>
    </row>
    <row r="4" spans="1:8" ht="26.25" customHeight="1" thickTop="1">
      <c r="A4" s="349" t="s">
        <v>0</v>
      </c>
      <c r="B4" s="351" t="s">
        <v>1</v>
      </c>
      <c r="C4" s="353" t="s">
        <v>2</v>
      </c>
      <c r="D4" s="9" t="s">
        <v>3</v>
      </c>
      <c r="E4" s="180" t="s">
        <v>201</v>
      </c>
      <c r="F4" s="10" t="s">
        <v>202</v>
      </c>
      <c r="H4" s="6"/>
    </row>
    <row r="5" spans="1:8" ht="13.8" thickBot="1">
      <c r="A5" s="350"/>
      <c r="B5" s="352"/>
      <c r="C5" s="354"/>
      <c r="D5" s="11" t="s">
        <v>4</v>
      </c>
      <c r="E5" s="11" t="s">
        <v>5</v>
      </c>
      <c r="F5" s="12" t="s">
        <v>6</v>
      </c>
      <c r="G5" s="6"/>
    </row>
    <row r="6" spans="1:8" s="19" customFormat="1" ht="15.6" thickBot="1">
      <c r="A6" s="13" t="s">
        <v>7</v>
      </c>
      <c r="B6" s="14" t="s">
        <v>51</v>
      </c>
      <c r="C6" s="15"/>
      <c r="D6" s="16"/>
      <c r="E6" s="17"/>
      <c r="F6" s="18"/>
      <c r="H6" s="20"/>
    </row>
    <row r="7" spans="1:8">
      <c r="A7" s="21"/>
      <c r="B7" s="22"/>
      <c r="C7" s="23"/>
      <c r="D7" s="24"/>
      <c r="E7" s="283"/>
      <c r="F7" s="284"/>
    </row>
    <row r="8" spans="1:8">
      <c r="A8" s="25"/>
      <c r="B8" s="26" t="s">
        <v>17</v>
      </c>
      <c r="C8" s="27"/>
      <c r="D8" s="28"/>
      <c r="E8" s="285"/>
      <c r="F8" s="286"/>
    </row>
    <row r="9" spans="1:8">
      <c r="A9" s="25"/>
      <c r="B9" s="29" t="s">
        <v>30</v>
      </c>
      <c r="C9" s="27"/>
      <c r="D9" s="28"/>
      <c r="E9" s="285"/>
      <c r="F9" s="286"/>
    </row>
    <row r="10" spans="1:8">
      <c r="A10" s="25"/>
      <c r="B10" s="29" t="s">
        <v>31</v>
      </c>
      <c r="C10" s="27"/>
      <c r="D10" s="28"/>
      <c r="E10" s="285"/>
      <c r="F10" s="286"/>
    </row>
    <row r="11" spans="1:8">
      <c r="A11" s="25"/>
      <c r="B11" s="29" t="s">
        <v>32</v>
      </c>
      <c r="C11" s="27"/>
      <c r="D11" s="28"/>
      <c r="E11" s="285"/>
      <c r="F11" s="286"/>
    </row>
    <row r="12" spans="1:8">
      <c r="A12" s="25"/>
      <c r="B12" s="30" t="s">
        <v>33</v>
      </c>
      <c r="C12" s="27"/>
      <c r="D12" s="28"/>
      <c r="E12" s="285"/>
      <c r="F12" s="286"/>
    </row>
    <row r="13" spans="1:8">
      <c r="A13" s="25"/>
      <c r="B13" s="30" t="s">
        <v>34</v>
      </c>
      <c r="C13" s="27"/>
      <c r="D13" s="28"/>
      <c r="E13" s="285"/>
      <c r="F13" s="286"/>
    </row>
    <row r="14" spans="1:8">
      <c r="A14" s="25"/>
      <c r="B14" s="30" t="s">
        <v>35</v>
      </c>
      <c r="C14" s="27"/>
      <c r="D14" s="28"/>
      <c r="E14" s="285"/>
      <c r="F14" s="286"/>
    </row>
    <row r="15" spans="1:8">
      <c r="A15" s="25"/>
      <c r="B15" s="30" t="s">
        <v>36</v>
      </c>
      <c r="C15" s="27"/>
      <c r="D15" s="28"/>
      <c r="E15" s="285"/>
      <c r="F15" s="286"/>
    </row>
    <row r="16" spans="1:8">
      <c r="A16" s="25"/>
      <c r="B16" s="30" t="s">
        <v>37</v>
      </c>
      <c r="C16" s="27"/>
      <c r="D16" s="28"/>
      <c r="E16" s="285"/>
      <c r="F16" s="286"/>
    </row>
    <row r="17" spans="1:6">
      <c r="A17" s="25"/>
      <c r="B17" s="30" t="s">
        <v>38</v>
      </c>
      <c r="C17" s="27"/>
      <c r="D17" s="28"/>
      <c r="E17" s="285"/>
      <c r="F17" s="286"/>
    </row>
    <row r="18" spans="1:6">
      <c r="A18" s="25"/>
      <c r="B18" s="30" t="s">
        <v>39</v>
      </c>
      <c r="C18" s="27"/>
      <c r="D18" s="28"/>
      <c r="E18" s="285"/>
      <c r="F18" s="286"/>
    </row>
    <row r="19" spans="1:6">
      <c r="A19" s="25"/>
      <c r="B19" s="30" t="s">
        <v>40</v>
      </c>
      <c r="C19" s="27"/>
      <c r="D19" s="28"/>
      <c r="E19" s="285"/>
      <c r="F19" s="286"/>
    </row>
    <row r="20" spans="1:6">
      <c r="A20" s="25"/>
      <c r="B20" s="30" t="s">
        <v>52</v>
      </c>
      <c r="C20" s="27"/>
      <c r="D20" s="28"/>
      <c r="E20" s="285"/>
      <c r="F20" s="286"/>
    </row>
    <row r="21" spans="1:6">
      <c r="A21" s="25"/>
      <c r="B21" s="30"/>
      <c r="C21" s="27"/>
      <c r="D21" s="28"/>
      <c r="E21" s="285"/>
      <c r="F21" s="286"/>
    </row>
    <row r="22" spans="1:6">
      <c r="A22" s="31" t="s">
        <v>21</v>
      </c>
      <c r="B22" s="32" t="s">
        <v>41</v>
      </c>
      <c r="C22" s="32"/>
      <c r="D22" s="27"/>
      <c r="E22" s="287"/>
      <c r="F22" s="288"/>
    </row>
    <row r="23" spans="1:6">
      <c r="A23" s="25"/>
      <c r="B23" s="32" t="s">
        <v>42</v>
      </c>
      <c r="C23" s="32"/>
      <c r="D23" s="27"/>
      <c r="E23" s="289"/>
      <c r="F23" s="288"/>
    </row>
    <row r="24" spans="1:6">
      <c r="A24" s="25"/>
      <c r="B24" s="32" t="s">
        <v>43</v>
      </c>
      <c r="C24" s="32"/>
      <c r="D24" s="27"/>
      <c r="E24" s="287"/>
      <c r="F24" s="288"/>
    </row>
    <row r="25" spans="1:6">
      <c r="A25" s="25"/>
      <c r="B25" s="32" t="s">
        <v>44</v>
      </c>
      <c r="C25" s="32"/>
      <c r="D25" s="27"/>
      <c r="E25" s="287"/>
      <c r="F25" s="288"/>
    </row>
    <row r="26" spans="1:6" ht="26.4">
      <c r="A26" s="25"/>
      <c r="B26" s="390" t="s">
        <v>267</v>
      </c>
      <c r="C26" s="32"/>
      <c r="D26" s="27"/>
      <c r="E26" s="287"/>
      <c r="F26" s="288"/>
    </row>
    <row r="27" spans="1:6" ht="52.8">
      <c r="A27" s="25"/>
      <c r="B27" s="390" t="s">
        <v>268</v>
      </c>
      <c r="C27" s="32"/>
      <c r="D27" s="27"/>
      <c r="E27" s="287"/>
      <c r="F27" s="288"/>
    </row>
    <row r="28" spans="1:6" ht="52.8">
      <c r="A28" s="25"/>
      <c r="B28" s="390" t="s">
        <v>269</v>
      </c>
      <c r="C28" s="32"/>
      <c r="D28" s="27"/>
      <c r="E28" s="287"/>
      <c r="F28" s="288"/>
    </row>
    <row r="29" spans="1:6" ht="92.4">
      <c r="A29" s="25"/>
      <c r="B29" s="390" t="s">
        <v>270</v>
      </c>
      <c r="C29" s="32"/>
      <c r="D29" s="27"/>
      <c r="E29" s="287"/>
      <c r="F29" s="288"/>
    </row>
    <row r="30" spans="1:6" ht="118.8">
      <c r="A30" s="25"/>
      <c r="B30" s="65" t="s">
        <v>271</v>
      </c>
      <c r="C30" s="27"/>
      <c r="D30" s="35"/>
      <c r="E30" s="287"/>
      <c r="F30" s="288"/>
    </row>
    <row r="31" spans="1:6">
      <c r="A31" s="25"/>
      <c r="B31" s="65" t="s">
        <v>272</v>
      </c>
      <c r="C31" s="27" t="s">
        <v>8</v>
      </c>
      <c r="D31" s="33">
        <f>458.37</f>
        <v>458.37</v>
      </c>
      <c r="E31" s="287">
        <v>0</v>
      </c>
      <c r="F31" s="288">
        <f>D31*E31</f>
        <v>0</v>
      </c>
    </row>
    <row r="32" spans="1:6">
      <c r="A32" s="36"/>
      <c r="B32" s="37"/>
      <c r="C32" s="27"/>
      <c r="D32" s="35"/>
      <c r="E32" s="287"/>
      <c r="F32" s="288"/>
    </row>
    <row r="33" spans="1:6">
      <c r="A33" s="31" t="s">
        <v>22</v>
      </c>
      <c r="B33" s="34" t="s">
        <v>54</v>
      </c>
      <c r="C33" s="27"/>
      <c r="D33" s="35"/>
      <c r="E33" s="287"/>
      <c r="F33" s="288"/>
    </row>
    <row r="34" spans="1:6">
      <c r="A34" s="36"/>
      <c r="B34" s="34" t="s">
        <v>55</v>
      </c>
      <c r="C34" s="27"/>
      <c r="D34" s="35"/>
      <c r="E34" s="287"/>
      <c r="F34" s="288"/>
    </row>
    <row r="35" spans="1:6">
      <c r="A35" s="36"/>
      <c r="B35" s="34" t="s">
        <v>56</v>
      </c>
      <c r="C35" s="27"/>
      <c r="D35" s="35"/>
      <c r="E35" s="287"/>
      <c r="F35" s="288"/>
    </row>
    <row r="36" spans="1:6">
      <c r="A36" s="36"/>
      <c r="B36" s="34" t="s">
        <v>57</v>
      </c>
      <c r="C36" s="27"/>
      <c r="D36" s="35"/>
      <c r="E36" s="287"/>
      <c r="F36" s="288"/>
    </row>
    <row r="37" spans="1:6">
      <c r="A37" s="36"/>
      <c r="B37" s="34" t="s">
        <v>58</v>
      </c>
      <c r="C37" s="27"/>
      <c r="D37" s="35"/>
      <c r="E37" s="287"/>
      <c r="F37" s="288"/>
    </row>
    <row r="38" spans="1:6">
      <c r="A38" s="36"/>
      <c r="B38" s="32" t="s">
        <v>45</v>
      </c>
      <c r="C38" s="27"/>
      <c r="D38" s="35"/>
      <c r="E38" s="287"/>
      <c r="F38" s="288"/>
    </row>
    <row r="39" spans="1:6">
      <c r="A39" s="36"/>
      <c r="B39" s="32" t="s">
        <v>46</v>
      </c>
      <c r="C39" s="27"/>
      <c r="D39" s="35"/>
      <c r="E39" s="287"/>
      <c r="F39" s="288"/>
    </row>
    <row r="40" spans="1:6">
      <c r="A40" s="36"/>
      <c r="B40" s="32"/>
      <c r="C40" s="27"/>
      <c r="D40" s="35"/>
      <c r="E40" s="287"/>
      <c r="F40" s="288"/>
    </row>
    <row r="41" spans="1:6">
      <c r="A41" s="36"/>
      <c r="B41" s="44" t="s">
        <v>143</v>
      </c>
      <c r="C41" s="27" t="s">
        <v>8</v>
      </c>
      <c r="D41" s="33">
        <f>1046.54+751.2</f>
        <v>1797.74</v>
      </c>
      <c r="E41" s="287">
        <v>0</v>
      </c>
      <c r="F41" s="288">
        <f>D41*E41</f>
        <v>0</v>
      </c>
    </row>
    <row r="42" spans="1:6">
      <c r="A42" s="36"/>
      <c r="B42" s="32"/>
      <c r="C42" s="27"/>
      <c r="D42" s="35"/>
      <c r="E42" s="287"/>
      <c r="F42" s="288"/>
    </row>
    <row r="43" spans="1:6">
      <c r="A43" s="31" t="s">
        <v>81</v>
      </c>
      <c r="B43" s="37" t="s">
        <v>61</v>
      </c>
      <c r="C43" s="27"/>
      <c r="D43" s="35"/>
      <c r="E43" s="287"/>
      <c r="F43" s="288"/>
    </row>
    <row r="44" spans="1:6">
      <c r="A44" s="36"/>
      <c r="B44" s="37" t="s">
        <v>68</v>
      </c>
      <c r="C44" s="27"/>
      <c r="D44" s="35"/>
      <c r="E44" s="287"/>
      <c r="F44" s="288"/>
    </row>
    <row r="45" spans="1:6">
      <c r="A45" s="36"/>
      <c r="B45" s="41" t="s">
        <v>62</v>
      </c>
      <c r="C45" s="27"/>
      <c r="D45" s="35"/>
      <c r="E45" s="287"/>
      <c r="F45" s="288"/>
    </row>
    <row r="46" spans="1:6">
      <c r="A46" s="36"/>
      <c r="B46" s="32" t="s">
        <v>43</v>
      </c>
      <c r="C46" s="27"/>
      <c r="D46" s="35"/>
      <c r="E46" s="287"/>
      <c r="F46" s="288"/>
    </row>
    <row r="47" spans="1:6">
      <c r="A47" s="36"/>
      <c r="B47" s="32" t="s">
        <v>44</v>
      </c>
      <c r="C47" s="27"/>
      <c r="D47" s="35"/>
      <c r="E47" s="287"/>
      <c r="F47" s="288"/>
    </row>
    <row r="48" spans="1:6">
      <c r="A48" s="36"/>
      <c r="B48" s="34" t="s">
        <v>69</v>
      </c>
      <c r="C48" s="27"/>
      <c r="D48" s="35"/>
      <c r="E48" s="287"/>
      <c r="F48" s="288"/>
    </row>
    <row r="49" spans="1:6">
      <c r="A49" s="36"/>
      <c r="B49" s="34" t="s">
        <v>70</v>
      </c>
      <c r="C49" s="27"/>
      <c r="D49" s="35"/>
      <c r="E49" s="287"/>
      <c r="F49" s="288"/>
    </row>
    <row r="50" spans="1:6">
      <c r="A50" s="36"/>
      <c r="B50" s="34" t="s">
        <v>71</v>
      </c>
      <c r="C50" s="27"/>
      <c r="D50" s="35"/>
      <c r="E50" s="287"/>
      <c r="F50" s="288"/>
    </row>
    <row r="51" spans="1:6">
      <c r="A51" s="36"/>
      <c r="B51" s="34" t="s">
        <v>72</v>
      </c>
      <c r="C51" s="27"/>
      <c r="D51" s="35"/>
      <c r="E51" s="287"/>
      <c r="F51" s="288"/>
    </row>
    <row r="52" spans="1:6">
      <c r="A52" s="36"/>
      <c r="B52" s="32" t="s">
        <v>45</v>
      </c>
      <c r="C52" s="27"/>
      <c r="D52" s="35"/>
      <c r="E52" s="287"/>
      <c r="F52" s="288"/>
    </row>
    <row r="53" spans="1:6">
      <c r="A53" s="36"/>
      <c r="B53" s="32" t="s">
        <v>46</v>
      </c>
      <c r="C53" s="27"/>
      <c r="D53" s="35"/>
      <c r="E53" s="287"/>
      <c r="F53" s="288"/>
    </row>
    <row r="54" spans="1:6">
      <c r="A54" s="36"/>
      <c r="B54" s="32"/>
      <c r="C54" s="27"/>
      <c r="D54" s="35"/>
      <c r="E54" s="287"/>
      <c r="F54" s="288"/>
    </row>
    <row r="55" spans="1:6">
      <c r="A55" s="38"/>
      <c r="B55" s="162" t="s">
        <v>181</v>
      </c>
      <c r="C55" s="39" t="s">
        <v>8</v>
      </c>
      <c r="D55" s="40">
        <f>1292+2233</f>
        <v>3525</v>
      </c>
      <c r="E55" s="290">
        <v>0</v>
      </c>
      <c r="F55" s="291">
        <f>D55*E55</f>
        <v>0</v>
      </c>
    </row>
    <row r="56" spans="1:6">
      <c r="A56" s="25"/>
      <c r="B56" s="32"/>
      <c r="C56" s="27"/>
      <c r="D56" s="35"/>
      <c r="E56" s="287"/>
      <c r="F56" s="288"/>
    </row>
    <row r="57" spans="1:6">
      <c r="A57" s="31" t="s">
        <v>23</v>
      </c>
      <c r="B57" s="5" t="s">
        <v>63</v>
      </c>
      <c r="C57" s="32"/>
      <c r="D57" s="163"/>
      <c r="E57" s="287"/>
      <c r="F57" s="288"/>
    </row>
    <row r="58" spans="1:6">
      <c r="A58" s="25"/>
      <c r="B58" s="5" t="s">
        <v>67</v>
      </c>
      <c r="C58" s="32"/>
      <c r="D58" s="27"/>
      <c r="E58" s="287"/>
      <c r="F58" s="288"/>
    </row>
    <row r="59" spans="1:6">
      <c r="A59" s="25"/>
      <c r="B59" s="5" t="s">
        <v>64</v>
      </c>
      <c r="C59" s="32"/>
      <c r="D59" s="27"/>
      <c r="E59" s="287"/>
      <c r="F59" s="288"/>
    </row>
    <row r="60" spans="1:6">
      <c r="A60" s="25"/>
      <c r="B60" s="5" t="s">
        <v>65</v>
      </c>
      <c r="C60" s="27" t="s">
        <v>8</v>
      </c>
      <c r="D60" s="33">
        <f>458.37</f>
        <v>458.37</v>
      </c>
      <c r="E60" s="287">
        <v>0</v>
      </c>
      <c r="F60" s="288">
        <f>D60*E60</f>
        <v>0</v>
      </c>
    </row>
    <row r="61" spans="1:6">
      <c r="A61" s="25"/>
      <c r="B61" s="37"/>
      <c r="C61" s="27"/>
      <c r="D61" s="35"/>
      <c r="E61" s="287"/>
      <c r="F61" s="288"/>
    </row>
    <row r="62" spans="1:6">
      <c r="A62" s="31" t="s">
        <v>82</v>
      </c>
      <c r="B62" s="34" t="s">
        <v>73</v>
      </c>
      <c r="C62" s="27"/>
      <c r="D62" s="35"/>
      <c r="E62" s="287"/>
      <c r="F62" s="288"/>
    </row>
    <row r="63" spans="1:6">
      <c r="A63" s="25"/>
      <c r="B63" s="34" t="s">
        <v>79</v>
      </c>
      <c r="C63" s="27"/>
      <c r="D63" s="35"/>
      <c r="E63" s="287"/>
      <c r="F63" s="288"/>
    </row>
    <row r="64" spans="1:6">
      <c r="A64" s="25"/>
      <c r="B64" s="34" t="s">
        <v>74</v>
      </c>
      <c r="C64" s="27"/>
      <c r="D64" s="35"/>
      <c r="E64" s="287"/>
      <c r="F64" s="288"/>
    </row>
    <row r="65" spans="1:6">
      <c r="A65" s="25"/>
      <c r="B65" s="34" t="s">
        <v>75</v>
      </c>
      <c r="C65" s="27"/>
      <c r="D65" s="35"/>
      <c r="E65" s="287"/>
      <c r="F65" s="288"/>
    </row>
    <row r="66" spans="1:6">
      <c r="A66" s="25"/>
      <c r="B66" s="34" t="s">
        <v>76</v>
      </c>
      <c r="C66" s="27"/>
      <c r="D66" s="35"/>
      <c r="E66" s="287"/>
      <c r="F66" s="288"/>
    </row>
    <row r="67" spans="1:6">
      <c r="A67" s="25"/>
      <c r="B67" s="34" t="s">
        <v>77</v>
      </c>
      <c r="C67" s="27"/>
      <c r="D67" s="35"/>
      <c r="E67" s="287"/>
      <c r="F67" s="288"/>
    </row>
    <row r="68" spans="1:6">
      <c r="A68" s="25"/>
      <c r="B68" s="34" t="s">
        <v>78</v>
      </c>
      <c r="C68" s="27"/>
      <c r="D68" s="35"/>
      <c r="E68" s="287"/>
      <c r="F68" s="288"/>
    </row>
    <row r="69" spans="1:6">
      <c r="A69" s="25"/>
      <c r="B69" s="34" t="s">
        <v>59</v>
      </c>
      <c r="C69" s="27"/>
      <c r="D69" s="35"/>
      <c r="E69" s="287"/>
      <c r="F69" s="288"/>
    </row>
    <row r="70" spans="1:6">
      <c r="A70" s="25"/>
      <c r="B70" s="34" t="s">
        <v>60</v>
      </c>
      <c r="C70" s="27"/>
      <c r="D70" s="35"/>
      <c r="E70" s="287"/>
      <c r="F70" s="288"/>
    </row>
    <row r="71" spans="1:6">
      <c r="A71" s="25"/>
      <c r="B71" s="43"/>
      <c r="C71" s="27"/>
      <c r="D71" s="35"/>
      <c r="E71" s="287"/>
      <c r="F71" s="288"/>
    </row>
    <row r="72" spans="1:6">
      <c r="A72" s="36"/>
      <c r="B72" s="44" t="s">
        <v>143</v>
      </c>
      <c r="C72" s="27" t="s">
        <v>8</v>
      </c>
      <c r="D72" s="33">
        <f>1046.54+751.2</f>
        <v>1797.74</v>
      </c>
      <c r="E72" s="287">
        <v>0</v>
      </c>
      <c r="F72" s="288">
        <f>D72*E72</f>
        <v>0</v>
      </c>
    </row>
    <row r="73" spans="1:6">
      <c r="A73" s="36"/>
      <c r="B73" s="32"/>
      <c r="C73" s="27"/>
      <c r="D73" s="35"/>
      <c r="E73" s="287"/>
      <c r="F73" s="288"/>
    </row>
    <row r="74" spans="1:6">
      <c r="A74" s="31" t="s">
        <v>83</v>
      </c>
      <c r="B74" s="5" t="s">
        <v>63</v>
      </c>
      <c r="C74" s="27"/>
      <c r="D74" s="35"/>
      <c r="E74" s="287"/>
      <c r="F74" s="288"/>
    </row>
    <row r="75" spans="1:6">
      <c r="A75" s="36"/>
      <c r="B75" s="5" t="s">
        <v>66</v>
      </c>
      <c r="C75" s="27"/>
      <c r="D75" s="35"/>
      <c r="E75" s="287"/>
      <c r="F75" s="288"/>
    </row>
    <row r="76" spans="1:6">
      <c r="A76" s="36"/>
      <c r="B76" s="5" t="s">
        <v>64</v>
      </c>
      <c r="C76" s="27"/>
      <c r="D76" s="35"/>
      <c r="E76" s="287"/>
      <c r="F76" s="288"/>
    </row>
    <row r="77" spans="1:6">
      <c r="A77" s="36"/>
      <c r="B77" s="5" t="s">
        <v>65</v>
      </c>
      <c r="C77" s="27"/>
      <c r="D77" s="35"/>
      <c r="E77" s="287"/>
      <c r="F77" s="288"/>
    </row>
    <row r="78" spans="1:6">
      <c r="A78" s="36"/>
      <c r="B78" s="32"/>
      <c r="C78" s="27"/>
      <c r="D78" s="35"/>
      <c r="E78" s="287"/>
      <c r="F78" s="288"/>
    </row>
    <row r="79" spans="1:6">
      <c r="A79" s="36"/>
      <c r="B79" s="42" t="s">
        <v>181</v>
      </c>
      <c r="C79" s="27" t="s">
        <v>8</v>
      </c>
      <c r="D79" s="33">
        <f>1292+2233</f>
        <v>3525</v>
      </c>
      <c r="E79" s="287">
        <v>0</v>
      </c>
      <c r="F79" s="288">
        <f>D79*E79</f>
        <v>0</v>
      </c>
    </row>
    <row r="80" spans="1:6">
      <c r="A80" s="36"/>
      <c r="B80" s="32"/>
      <c r="C80" s="27"/>
      <c r="D80" s="35"/>
      <c r="E80" s="287"/>
      <c r="F80" s="288"/>
    </row>
    <row r="81" spans="1:6">
      <c r="A81" s="31" t="s">
        <v>133</v>
      </c>
      <c r="B81" s="28" t="s">
        <v>84</v>
      </c>
      <c r="C81" s="27"/>
      <c r="D81" s="27"/>
      <c r="E81" s="287"/>
      <c r="F81" s="288"/>
    </row>
    <row r="82" spans="1:6">
      <c r="A82" s="25"/>
      <c r="B82" s="28" t="s">
        <v>47</v>
      </c>
      <c r="C82" s="27"/>
      <c r="D82" s="27"/>
      <c r="E82" s="287"/>
      <c r="F82" s="288"/>
    </row>
    <row r="83" spans="1:6">
      <c r="A83" s="25"/>
      <c r="B83" s="28" t="s">
        <v>48</v>
      </c>
      <c r="C83" s="27"/>
      <c r="D83" s="27"/>
      <c r="E83" s="287"/>
      <c r="F83" s="288"/>
    </row>
    <row r="84" spans="1:6">
      <c r="A84" s="25"/>
      <c r="B84" s="32" t="s">
        <v>49</v>
      </c>
      <c r="C84" s="27"/>
      <c r="D84" s="33"/>
      <c r="E84" s="287"/>
      <c r="F84" s="288">
        <f>D84*E84</f>
        <v>0</v>
      </c>
    </row>
    <row r="85" spans="1:6">
      <c r="A85" s="25"/>
      <c r="B85" s="32"/>
      <c r="C85" s="27"/>
      <c r="D85" s="33"/>
      <c r="E85" s="287"/>
      <c r="F85" s="288"/>
    </row>
    <row r="86" spans="1:6">
      <c r="A86" s="25"/>
      <c r="B86" s="32" t="s">
        <v>85</v>
      </c>
      <c r="C86" s="27" t="s">
        <v>15</v>
      </c>
      <c r="D86" s="33">
        <v>1053</v>
      </c>
      <c r="E86" s="287">
        <v>0</v>
      </c>
      <c r="F86" s="288">
        <f>D86*E86</f>
        <v>0</v>
      </c>
    </row>
    <row r="87" spans="1:6">
      <c r="A87" s="36"/>
      <c r="B87" s="32"/>
      <c r="C87" s="27"/>
      <c r="D87" s="33"/>
      <c r="E87" s="287"/>
      <c r="F87" s="288"/>
    </row>
    <row r="88" spans="1:6">
      <c r="A88" s="36"/>
      <c r="B88" s="32" t="s">
        <v>80</v>
      </c>
      <c r="C88" s="27" t="s">
        <v>15</v>
      </c>
      <c r="D88" s="33">
        <v>1800</v>
      </c>
      <c r="E88" s="287">
        <v>0</v>
      </c>
      <c r="F88" s="288">
        <f>D88*E88</f>
        <v>0</v>
      </c>
    </row>
    <row r="89" spans="1:6" s="37" customFormat="1">
      <c r="A89" s="36"/>
      <c r="B89" s="32"/>
      <c r="C89" s="27"/>
      <c r="D89" s="33"/>
      <c r="E89" s="287"/>
      <c r="F89" s="288"/>
    </row>
    <row r="90" spans="1:6" ht="26.4">
      <c r="A90" s="31" t="s">
        <v>136</v>
      </c>
      <c r="B90" s="45" t="s">
        <v>210</v>
      </c>
      <c r="C90" s="46"/>
      <c r="D90" s="33"/>
      <c r="E90" s="287"/>
      <c r="F90" s="288"/>
    </row>
    <row r="91" spans="1:6">
      <c r="A91" s="36"/>
      <c r="B91" s="30" t="s">
        <v>137</v>
      </c>
      <c r="C91" s="46"/>
      <c r="D91" s="33"/>
      <c r="E91" s="287"/>
      <c r="F91" s="288"/>
    </row>
    <row r="92" spans="1:6">
      <c r="A92" s="36"/>
      <c r="B92" s="30" t="s">
        <v>139</v>
      </c>
      <c r="C92" s="46"/>
      <c r="D92" s="33"/>
      <c r="E92" s="287"/>
      <c r="F92" s="288"/>
    </row>
    <row r="93" spans="1:6">
      <c r="A93" s="36"/>
      <c r="B93" s="47" t="s">
        <v>134</v>
      </c>
      <c r="C93" s="46"/>
      <c r="D93" s="33"/>
      <c r="E93" s="287"/>
      <c r="F93" s="288"/>
    </row>
    <row r="94" spans="1:6">
      <c r="A94" s="36"/>
      <c r="B94" s="28" t="s">
        <v>135</v>
      </c>
      <c r="C94" s="46"/>
      <c r="D94" s="33"/>
      <c r="E94" s="287"/>
      <c r="F94" s="288"/>
    </row>
    <row r="95" spans="1:6">
      <c r="A95" s="36"/>
      <c r="B95" s="28"/>
      <c r="C95" s="46"/>
      <c r="D95" s="33"/>
      <c r="E95" s="287"/>
      <c r="F95" s="288"/>
    </row>
    <row r="96" spans="1:6">
      <c r="A96" s="36"/>
      <c r="B96" s="28" t="s">
        <v>129</v>
      </c>
      <c r="C96" s="48"/>
      <c r="D96" s="49"/>
      <c r="E96" s="287"/>
      <c r="F96" s="288"/>
    </row>
    <row r="97" spans="1:8">
      <c r="A97" s="36"/>
      <c r="B97" s="50" t="s">
        <v>138</v>
      </c>
      <c r="C97" s="51" t="s">
        <v>118</v>
      </c>
      <c r="D97" s="49">
        <v>72</v>
      </c>
      <c r="E97" s="287">
        <v>0</v>
      </c>
      <c r="F97" s="288">
        <f>D97*E97</f>
        <v>0</v>
      </c>
    </row>
    <row r="98" spans="1:8">
      <c r="A98" s="36"/>
      <c r="B98" s="50"/>
      <c r="C98" s="51"/>
      <c r="D98" s="49"/>
      <c r="E98" s="287"/>
      <c r="F98" s="288"/>
    </row>
    <row r="99" spans="1:8">
      <c r="A99" s="36"/>
      <c r="B99" s="52" t="s">
        <v>141</v>
      </c>
      <c r="C99" s="48"/>
      <c r="D99" s="49"/>
      <c r="E99" s="287"/>
      <c r="F99" s="288"/>
    </row>
    <row r="100" spans="1:8">
      <c r="A100" s="36"/>
      <c r="B100" s="50" t="s">
        <v>142</v>
      </c>
      <c r="C100" s="51" t="s">
        <v>118</v>
      </c>
      <c r="D100" s="49">
        <v>60</v>
      </c>
      <c r="E100" s="287">
        <v>0</v>
      </c>
      <c r="F100" s="288">
        <f>D100*E100</f>
        <v>0</v>
      </c>
    </row>
    <row r="101" spans="1:8" ht="13.8" thickBot="1">
      <c r="A101" s="53"/>
      <c r="B101" s="54"/>
      <c r="C101" s="55"/>
      <c r="D101" s="56"/>
      <c r="E101" s="292"/>
      <c r="F101" s="293"/>
    </row>
    <row r="102" spans="1:8" ht="15.6" thickBot="1">
      <c r="A102" s="57" t="s">
        <v>7</v>
      </c>
      <c r="B102" s="58" t="s">
        <v>50</v>
      </c>
      <c r="C102" s="15"/>
      <c r="D102" s="16"/>
      <c r="E102" s="294"/>
      <c r="F102" s="295">
        <f>SUM(F9:F100)</f>
        <v>0</v>
      </c>
    </row>
    <row r="103" spans="1:8" s="19" customFormat="1" ht="15.6" thickBot="1">
      <c r="A103" s="59" t="s">
        <v>20</v>
      </c>
      <c r="B103" s="60" t="s">
        <v>87</v>
      </c>
      <c r="C103" s="61"/>
      <c r="D103" s="62"/>
      <c r="E103" s="296"/>
      <c r="F103" s="297"/>
      <c r="H103" s="20"/>
    </row>
    <row r="104" spans="1:8">
      <c r="A104" s="21"/>
      <c r="B104" s="63"/>
      <c r="C104" s="23"/>
      <c r="D104" s="64"/>
      <c r="E104" s="283"/>
      <c r="F104" s="284"/>
    </row>
    <row r="105" spans="1:8" ht="52.8">
      <c r="A105" s="31" t="s">
        <v>24</v>
      </c>
      <c r="B105" s="65" t="s">
        <v>110</v>
      </c>
      <c r="C105" s="32"/>
      <c r="D105" s="66"/>
      <c r="E105" s="285"/>
      <c r="F105" s="286"/>
    </row>
    <row r="106" spans="1:8" ht="26.4">
      <c r="A106" s="25"/>
      <c r="B106" s="67" t="s">
        <v>111</v>
      </c>
      <c r="C106" s="32"/>
      <c r="D106" s="68"/>
      <c r="E106" s="285"/>
      <c r="F106" s="286"/>
    </row>
    <row r="107" spans="1:8" ht="66">
      <c r="A107" s="165"/>
      <c r="B107" s="166" t="s">
        <v>112</v>
      </c>
      <c r="C107" s="167"/>
      <c r="D107" s="168"/>
      <c r="E107" s="298"/>
      <c r="F107" s="299"/>
    </row>
    <row r="108" spans="1:8" ht="26.4">
      <c r="A108" s="165"/>
      <c r="B108" s="169" t="s">
        <v>198</v>
      </c>
      <c r="C108" s="167"/>
      <c r="D108" s="170"/>
      <c r="E108" s="298"/>
      <c r="F108" s="299"/>
    </row>
    <row r="109" spans="1:8">
      <c r="A109" s="165"/>
      <c r="B109" s="169"/>
      <c r="C109" s="167"/>
      <c r="D109" s="170"/>
      <c r="E109" s="298"/>
      <c r="F109" s="299"/>
    </row>
    <row r="110" spans="1:8">
      <c r="A110" s="171" t="s">
        <v>192</v>
      </c>
      <c r="B110" s="167" t="s">
        <v>190</v>
      </c>
      <c r="C110" s="167"/>
      <c r="D110" s="172"/>
      <c r="E110" s="300"/>
      <c r="F110" s="301">
        <f>D110*E110</f>
        <v>0</v>
      </c>
    </row>
    <row r="111" spans="1:8">
      <c r="A111" s="165"/>
      <c r="B111" s="167" t="s">
        <v>191</v>
      </c>
      <c r="C111" s="167"/>
      <c r="D111" s="170"/>
      <c r="E111" s="298"/>
      <c r="F111" s="299"/>
    </row>
    <row r="112" spans="1:8">
      <c r="A112" s="165"/>
      <c r="B112" s="166" t="s">
        <v>197</v>
      </c>
      <c r="C112" s="173" t="s">
        <v>196</v>
      </c>
      <c r="D112" s="172">
        <f>(3192.58+1961.74)*0.0582*0.2</f>
        <v>59.996284800000005</v>
      </c>
      <c r="E112" s="300">
        <v>0</v>
      </c>
      <c r="F112" s="301">
        <f>D112*E112</f>
        <v>0</v>
      </c>
    </row>
    <row r="113" spans="1:9">
      <c r="A113" s="165"/>
      <c r="B113" s="174"/>
      <c r="C113" s="173"/>
      <c r="D113" s="172"/>
      <c r="E113" s="300"/>
      <c r="F113" s="301"/>
    </row>
    <row r="114" spans="1:9" ht="39.6">
      <c r="A114" s="171" t="s">
        <v>193</v>
      </c>
      <c r="B114" s="174" t="s">
        <v>194</v>
      </c>
      <c r="C114" s="173"/>
      <c r="D114" s="172"/>
      <c r="E114" s="300"/>
      <c r="F114" s="301"/>
      <c r="I114" s="5">
        <f>SUM(I106:I111)</f>
        <v>0</v>
      </c>
    </row>
    <row r="115" spans="1:9">
      <c r="A115" s="165"/>
      <c r="B115" s="166" t="s">
        <v>195</v>
      </c>
      <c r="C115" s="173" t="s">
        <v>8</v>
      </c>
      <c r="D115" s="172">
        <f>3192.58+1961.74</f>
        <v>5154.32</v>
      </c>
      <c r="E115" s="300">
        <v>0</v>
      </c>
      <c r="F115" s="301">
        <f>D115*E115</f>
        <v>0</v>
      </c>
    </row>
    <row r="116" spans="1:9">
      <c r="A116" s="165"/>
      <c r="B116" s="175"/>
      <c r="C116" s="173"/>
      <c r="D116" s="172"/>
      <c r="E116" s="298"/>
      <c r="F116" s="299"/>
    </row>
    <row r="117" spans="1:9">
      <c r="A117" s="176" t="s">
        <v>25</v>
      </c>
      <c r="B117" s="177" t="s">
        <v>88</v>
      </c>
      <c r="C117" s="173"/>
      <c r="D117" s="172"/>
      <c r="E117" s="298"/>
      <c r="F117" s="299"/>
    </row>
    <row r="118" spans="1:9">
      <c r="A118" s="31"/>
      <c r="B118" s="29" t="s">
        <v>189</v>
      </c>
      <c r="C118" s="27"/>
      <c r="D118" s="33"/>
      <c r="E118" s="287"/>
      <c r="F118" s="286"/>
    </row>
    <row r="119" spans="1:9">
      <c r="A119" s="31"/>
      <c r="B119" s="29" t="s">
        <v>86</v>
      </c>
      <c r="C119" s="27"/>
      <c r="D119" s="33"/>
      <c r="E119" s="287"/>
      <c r="F119" s="286"/>
      <c r="H119" s="164"/>
    </row>
    <row r="120" spans="1:9">
      <c r="A120" s="31"/>
      <c r="B120" s="29" t="s">
        <v>91</v>
      </c>
      <c r="C120" s="27"/>
      <c r="D120" s="33"/>
      <c r="E120" s="287"/>
      <c r="F120" s="286"/>
    </row>
    <row r="121" spans="1:9">
      <c r="A121" s="31"/>
      <c r="B121" s="29" t="s">
        <v>92</v>
      </c>
      <c r="C121" s="27"/>
      <c r="D121" s="33"/>
      <c r="E121" s="287"/>
      <c r="F121" s="286"/>
    </row>
    <row r="122" spans="1:9">
      <c r="A122" s="31"/>
      <c r="B122" s="29" t="s">
        <v>93</v>
      </c>
      <c r="C122" s="27"/>
      <c r="D122" s="33"/>
      <c r="E122" s="287"/>
      <c r="F122" s="286"/>
    </row>
    <row r="123" spans="1:9">
      <c r="A123" s="31"/>
      <c r="B123" s="37" t="s">
        <v>89</v>
      </c>
      <c r="C123" s="27"/>
      <c r="D123" s="33"/>
      <c r="E123" s="287"/>
      <c r="F123" s="286"/>
    </row>
    <row r="124" spans="1:9">
      <c r="A124" s="31"/>
      <c r="B124" s="37"/>
      <c r="C124" s="27"/>
      <c r="D124" s="33"/>
      <c r="E124" s="287"/>
      <c r="F124" s="286"/>
    </row>
    <row r="125" spans="1:9">
      <c r="A125" s="31"/>
      <c r="B125" s="70" t="s">
        <v>181</v>
      </c>
      <c r="C125" s="27" t="s">
        <v>8</v>
      </c>
      <c r="D125" s="33">
        <f>1292+2233</f>
        <v>3525</v>
      </c>
      <c r="E125" s="287">
        <v>0</v>
      </c>
      <c r="F125" s="288">
        <f>D125*E125</f>
        <v>0</v>
      </c>
    </row>
    <row r="126" spans="1:9">
      <c r="A126" s="31"/>
      <c r="B126" s="45"/>
      <c r="C126" s="27"/>
      <c r="D126" s="71"/>
      <c r="E126" s="287"/>
      <c r="F126" s="286"/>
    </row>
    <row r="127" spans="1:9" ht="39.6">
      <c r="A127" s="31" t="s">
        <v>113</v>
      </c>
      <c r="B127" s="72" t="s">
        <v>107</v>
      </c>
      <c r="C127" s="27"/>
      <c r="D127" s="71"/>
      <c r="E127" s="287"/>
      <c r="F127" s="286"/>
    </row>
    <row r="128" spans="1:9" ht="66">
      <c r="A128" s="31"/>
      <c r="B128" s="72" t="s">
        <v>108</v>
      </c>
      <c r="C128" s="27"/>
      <c r="D128" s="68"/>
      <c r="E128" s="287"/>
      <c r="F128" s="288">
        <f>E128*D128</f>
        <v>0</v>
      </c>
    </row>
    <row r="129" spans="1:8" ht="26.4">
      <c r="A129" s="31"/>
      <c r="B129" s="72" t="s">
        <v>109</v>
      </c>
      <c r="C129" s="27"/>
      <c r="D129" s="33"/>
      <c r="E129" s="285"/>
      <c r="F129" s="286"/>
    </row>
    <row r="130" spans="1:8">
      <c r="A130" s="31"/>
      <c r="B130" s="73"/>
      <c r="C130" s="27"/>
      <c r="D130" s="33"/>
      <c r="E130" s="285"/>
      <c r="F130" s="286"/>
    </row>
    <row r="131" spans="1:8">
      <c r="A131" s="31"/>
      <c r="B131" s="69" t="s">
        <v>184</v>
      </c>
      <c r="C131" s="27" t="s">
        <v>8</v>
      </c>
      <c r="D131" s="33">
        <f>1292+2233+1046.54+1209.57</f>
        <v>5781.11</v>
      </c>
      <c r="E131" s="287">
        <v>0</v>
      </c>
      <c r="F131" s="288">
        <f>D131*E131</f>
        <v>0</v>
      </c>
    </row>
    <row r="132" spans="1:8">
      <c r="A132" s="74"/>
      <c r="B132" s="186"/>
      <c r="C132" s="39"/>
      <c r="D132" s="40"/>
      <c r="E132" s="302"/>
      <c r="F132" s="303"/>
    </row>
    <row r="133" spans="1:8" ht="118.8">
      <c r="A133" s="31" t="s">
        <v>188</v>
      </c>
      <c r="B133" s="75" t="s">
        <v>185</v>
      </c>
      <c r="C133" s="76"/>
      <c r="D133" s="77"/>
      <c r="E133" s="304"/>
      <c r="F133" s="305"/>
    </row>
    <row r="134" spans="1:8">
      <c r="A134" s="31"/>
      <c r="B134" s="78" t="s">
        <v>9</v>
      </c>
      <c r="C134" s="76"/>
      <c r="D134" s="77"/>
      <c r="E134" s="304"/>
      <c r="F134" s="305"/>
    </row>
    <row r="135" spans="1:8">
      <c r="A135" s="31"/>
      <c r="B135" s="75"/>
      <c r="C135" s="76"/>
      <c r="D135" s="77"/>
      <c r="E135" s="304"/>
      <c r="F135" s="305"/>
    </row>
    <row r="136" spans="1:8">
      <c r="A136" s="31"/>
      <c r="B136" s="78" t="s">
        <v>186</v>
      </c>
      <c r="C136" s="76"/>
      <c r="D136" s="77"/>
      <c r="E136" s="304"/>
      <c r="F136" s="305"/>
    </row>
    <row r="137" spans="1:8">
      <c r="A137" s="31"/>
      <c r="B137" s="79" t="s">
        <v>187</v>
      </c>
      <c r="C137" s="80" t="s">
        <v>8</v>
      </c>
      <c r="D137" s="81">
        <f>(0.2+0.2+0.2)*473.52</f>
        <v>284.11200000000002</v>
      </c>
      <c r="E137" s="287">
        <v>0</v>
      </c>
      <c r="F137" s="305">
        <f>E137*D137</f>
        <v>0</v>
      </c>
    </row>
    <row r="138" spans="1:8" ht="13.8" thickBot="1">
      <c r="A138" s="25"/>
      <c r="B138" s="65"/>
      <c r="C138" s="27"/>
      <c r="D138" s="82"/>
      <c r="E138" s="285"/>
      <c r="F138" s="286"/>
    </row>
    <row r="139" spans="1:8" s="19" customFormat="1" ht="15.6" thickBot="1">
      <c r="A139" s="57" t="s">
        <v>20</v>
      </c>
      <c r="B139" s="58" t="s">
        <v>90</v>
      </c>
      <c r="C139" s="15"/>
      <c r="D139" s="16"/>
      <c r="E139" s="294"/>
      <c r="F139" s="295">
        <f>SUM(F108:F138)</f>
        <v>0</v>
      </c>
      <c r="H139" s="20"/>
    </row>
    <row r="140" spans="1:8" s="19" customFormat="1" ht="15.6" thickBot="1">
      <c r="A140" s="59" t="s">
        <v>18</v>
      </c>
      <c r="B140" s="60" t="s">
        <v>102</v>
      </c>
      <c r="C140" s="61"/>
      <c r="D140" s="62"/>
      <c r="E140" s="296"/>
      <c r="F140" s="297"/>
    </row>
    <row r="141" spans="1:8">
      <c r="A141" s="21"/>
      <c r="B141" s="22"/>
      <c r="C141" s="23"/>
      <c r="D141" s="24"/>
      <c r="E141" s="283"/>
      <c r="F141" s="284"/>
    </row>
    <row r="142" spans="1:8">
      <c r="A142" s="31" t="s">
        <v>19</v>
      </c>
      <c r="B142" s="83" t="s">
        <v>103</v>
      </c>
      <c r="C142" s="27"/>
      <c r="D142" s="84"/>
      <c r="E142" s="285"/>
      <c r="F142" s="286"/>
    </row>
    <row r="143" spans="1:8">
      <c r="A143" s="31"/>
      <c r="B143" s="83" t="s">
        <v>155</v>
      </c>
      <c r="C143" s="27"/>
      <c r="D143" s="84"/>
      <c r="E143" s="285"/>
      <c r="F143" s="286"/>
      <c r="H143" s="85"/>
    </row>
    <row r="144" spans="1:8">
      <c r="A144" s="31"/>
      <c r="B144" s="83" t="s">
        <v>156</v>
      </c>
      <c r="C144" s="27"/>
      <c r="D144" s="84"/>
      <c r="E144" s="285"/>
      <c r="F144" s="286"/>
      <c r="H144" s="86"/>
    </row>
    <row r="145" spans="1:8">
      <c r="A145" s="31"/>
      <c r="B145" s="83" t="s">
        <v>157</v>
      </c>
      <c r="C145" s="27"/>
      <c r="D145" s="84"/>
      <c r="E145" s="285"/>
      <c r="F145" s="286"/>
      <c r="H145" s="86"/>
    </row>
    <row r="146" spans="1:8">
      <c r="A146" s="31"/>
      <c r="B146" s="83" t="s">
        <v>158</v>
      </c>
      <c r="C146" s="27"/>
      <c r="D146" s="84"/>
      <c r="E146" s="285"/>
      <c r="F146" s="286"/>
      <c r="H146" s="86"/>
    </row>
    <row r="147" spans="1:8">
      <c r="A147" s="31"/>
      <c r="B147" s="83" t="s">
        <v>104</v>
      </c>
      <c r="C147" s="27"/>
      <c r="D147" s="84"/>
      <c r="E147" s="285"/>
      <c r="F147" s="286"/>
      <c r="H147" s="86"/>
    </row>
    <row r="148" spans="1:8">
      <c r="A148" s="31"/>
      <c r="B148" s="83" t="s">
        <v>159</v>
      </c>
      <c r="C148" s="27"/>
      <c r="D148" s="84"/>
      <c r="E148" s="285"/>
      <c r="F148" s="286"/>
      <c r="H148" s="86"/>
    </row>
    <row r="149" spans="1:8">
      <c r="A149" s="31"/>
      <c r="B149" s="83" t="s">
        <v>160</v>
      </c>
      <c r="C149" s="27"/>
      <c r="D149" s="84"/>
      <c r="E149" s="285"/>
      <c r="F149" s="286"/>
      <c r="H149" s="86"/>
    </row>
    <row r="150" spans="1:8">
      <c r="A150" s="31"/>
      <c r="B150" s="83" t="s">
        <v>161</v>
      </c>
      <c r="C150" s="27"/>
      <c r="D150" s="84"/>
      <c r="E150" s="285"/>
      <c r="F150" s="286"/>
      <c r="H150" s="86"/>
    </row>
    <row r="151" spans="1:8">
      <c r="A151" s="31"/>
      <c r="B151" s="83" t="s">
        <v>105</v>
      </c>
      <c r="C151" s="27"/>
      <c r="D151" s="84"/>
      <c r="E151" s="285"/>
      <c r="F151" s="286"/>
    </row>
    <row r="152" spans="1:8">
      <c r="A152" s="36"/>
      <c r="B152" s="87" t="s">
        <v>162</v>
      </c>
      <c r="C152" s="27"/>
      <c r="D152" s="82"/>
      <c r="E152" s="285"/>
      <c r="F152" s="286"/>
    </row>
    <row r="153" spans="1:8">
      <c r="A153" s="36"/>
      <c r="B153" s="87" t="s">
        <v>163</v>
      </c>
      <c r="C153" s="27"/>
      <c r="D153" s="82"/>
      <c r="E153" s="285"/>
      <c r="F153" s="286"/>
    </row>
    <row r="154" spans="1:8">
      <c r="A154" s="36"/>
      <c r="B154" s="87" t="s">
        <v>164</v>
      </c>
      <c r="C154" s="27"/>
      <c r="D154" s="82"/>
      <c r="E154" s="285"/>
      <c r="F154" s="286"/>
    </row>
    <row r="155" spans="1:8">
      <c r="A155" s="36"/>
      <c r="B155" s="87" t="s">
        <v>165</v>
      </c>
      <c r="C155" s="27"/>
      <c r="D155" s="82"/>
      <c r="E155" s="285"/>
      <c r="F155" s="286"/>
    </row>
    <row r="156" spans="1:8">
      <c r="A156" s="36"/>
      <c r="B156" s="87" t="s">
        <v>166</v>
      </c>
      <c r="C156" s="27"/>
      <c r="D156" s="82"/>
      <c r="E156" s="285"/>
      <c r="F156" s="286"/>
    </row>
    <row r="157" spans="1:8">
      <c r="A157" s="36"/>
      <c r="B157" s="87" t="s">
        <v>167</v>
      </c>
      <c r="C157" s="27"/>
      <c r="D157" s="82"/>
      <c r="E157" s="285"/>
      <c r="F157" s="286"/>
    </row>
    <row r="158" spans="1:8">
      <c r="A158" s="36"/>
      <c r="B158" s="87" t="s">
        <v>168</v>
      </c>
      <c r="C158" s="27"/>
      <c r="D158" s="82"/>
      <c r="E158" s="285"/>
      <c r="F158" s="286"/>
    </row>
    <row r="159" spans="1:8">
      <c r="A159" s="31"/>
      <c r="B159" s="88" t="s">
        <v>169</v>
      </c>
      <c r="C159" s="27"/>
      <c r="D159" s="89"/>
      <c r="E159" s="285"/>
      <c r="F159" s="286">
        <f>+D159*E159</f>
        <v>0</v>
      </c>
    </row>
    <row r="160" spans="1:8">
      <c r="A160" s="31"/>
      <c r="B160" s="90" t="s">
        <v>170</v>
      </c>
      <c r="C160" s="27"/>
      <c r="D160" s="89"/>
      <c r="E160" s="285"/>
      <c r="F160" s="286"/>
    </row>
    <row r="161" spans="1:8">
      <c r="A161" s="31"/>
      <c r="B161" s="29" t="s">
        <v>171</v>
      </c>
      <c r="C161" s="27"/>
      <c r="D161" s="89"/>
      <c r="E161" s="285"/>
      <c r="F161" s="286"/>
    </row>
    <row r="162" spans="1:8">
      <c r="A162" s="31"/>
      <c r="B162" s="29"/>
      <c r="C162" s="27"/>
      <c r="D162" s="89"/>
      <c r="E162" s="285"/>
      <c r="F162" s="286"/>
    </row>
    <row r="163" spans="1:8">
      <c r="A163" s="31"/>
      <c r="B163" s="69" t="s">
        <v>144</v>
      </c>
      <c r="C163" s="27" t="s">
        <v>8</v>
      </c>
      <c r="D163" s="33">
        <f>1046.54+1209.57</f>
        <v>2256.1099999999997</v>
      </c>
      <c r="E163" s="287">
        <v>0</v>
      </c>
      <c r="F163" s="288">
        <f>D163*E163</f>
        <v>0</v>
      </c>
    </row>
    <row r="164" spans="1:8">
      <c r="A164" s="25"/>
      <c r="B164" s="30"/>
      <c r="C164" s="27"/>
      <c r="D164" s="28"/>
      <c r="E164" s="285"/>
      <c r="F164" s="286"/>
    </row>
    <row r="165" spans="1:8">
      <c r="A165" s="31" t="s">
        <v>53</v>
      </c>
      <c r="B165" s="91" t="s">
        <v>94</v>
      </c>
      <c r="C165" s="27"/>
      <c r="D165" s="28"/>
      <c r="E165" s="285"/>
      <c r="F165" s="286"/>
    </row>
    <row r="166" spans="1:8">
      <c r="A166" s="31"/>
      <c r="B166" s="91" t="s">
        <v>95</v>
      </c>
      <c r="C166" s="27"/>
      <c r="D166" s="28"/>
      <c r="E166" s="285"/>
      <c r="F166" s="286"/>
    </row>
    <row r="167" spans="1:8">
      <c r="A167" s="31"/>
      <c r="B167" s="91" t="s">
        <v>96</v>
      </c>
      <c r="C167" s="27"/>
      <c r="D167" s="28"/>
      <c r="E167" s="285"/>
      <c r="F167" s="286"/>
    </row>
    <row r="168" spans="1:8">
      <c r="A168" s="31"/>
      <c r="B168" s="91" t="s">
        <v>97</v>
      </c>
      <c r="C168" s="27"/>
      <c r="D168" s="28"/>
      <c r="E168" s="285"/>
      <c r="F168" s="286"/>
    </row>
    <row r="169" spans="1:8">
      <c r="A169" s="31"/>
      <c r="B169" s="91" t="s">
        <v>98</v>
      </c>
      <c r="C169" s="27"/>
      <c r="D169" s="28"/>
      <c r="E169" s="285"/>
      <c r="F169" s="286"/>
    </row>
    <row r="170" spans="1:8">
      <c r="A170" s="31"/>
      <c r="B170" s="91" t="s">
        <v>99</v>
      </c>
      <c r="C170" s="27"/>
      <c r="D170" s="28"/>
      <c r="E170" s="285"/>
      <c r="F170" s="286"/>
    </row>
    <row r="171" spans="1:8">
      <c r="A171" s="31"/>
      <c r="B171" s="91" t="s">
        <v>100</v>
      </c>
      <c r="C171" s="27"/>
      <c r="D171" s="28"/>
      <c r="E171" s="285"/>
      <c r="F171" s="286"/>
    </row>
    <row r="172" spans="1:8">
      <c r="A172" s="31"/>
      <c r="B172" s="91" t="s">
        <v>101</v>
      </c>
      <c r="C172" s="27"/>
      <c r="D172" s="33"/>
      <c r="E172" s="285"/>
      <c r="F172" s="286"/>
    </row>
    <row r="173" spans="1:8">
      <c r="A173" s="31"/>
      <c r="B173" s="92"/>
      <c r="C173" s="27"/>
      <c r="D173" s="84"/>
      <c r="E173" s="285"/>
      <c r="F173" s="286"/>
      <c r="H173" s="43"/>
    </row>
    <row r="174" spans="1:8">
      <c r="A174" s="31"/>
      <c r="B174" s="70" t="s">
        <v>181</v>
      </c>
      <c r="C174" s="27" t="s">
        <v>8</v>
      </c>
      <c r="D174" s="33">
        <f>1292+2233</f>
        <v>3525</v>
      </c>
      <c r="E174" s="287">
        <v>0</v>
      </c>
      <c r="F174" s="288">
        <f>D174*E174</f>
        <v>0</v>
      </c>
      <c r="H174" s="43"/>
    </row>
    <row r="175" spans="1:8" ht="13.8" thickBot="1">
      <c r="A175" s="31"/>
      <c r="B175" s="70"/>
      <c r="C175" s="27"/>
      <c r="D175" s="33"/>
      <c r="E175" s="287"/>
      <c r="F175" s="288"/>
      <c r="H175" s="43"/>
    </row>
    <row r="176" spans="1:8" ht="15.6" thickBot="1">
      <c r="A176" s="57">
        <f>A99</f>
        <v>0</v>
      </c>
      <c r="B176" s="58" t="s">
        <v>106</v>
      </c>
      <c r="C176" s="15"/>
      <c r="D176" s="16"/>
      <c r="E176" s="294"/>
      <c r="F176" s="295">
        <f>SUM(F159:F175)</f>
        <v>0</v>
      </c>
      <c r="H176" s="43"/>
    </row>
    <row r="177" spans="1:8" ht="15.6" thickBot="1">
      <c r="A177" s="93" t="s">
        <v>13</v>
      </c>
      <c r="B177" s="94" t="s">
        <v>145</v>
      </c>
      <c r="C177" s="95"/>
      <c r="D177" s="96"/>
      <c r="E177" s="306"/>
      <c r="F177" s="307"/>
      <c r="H177" s="43"/>
    </row>
    <row r="178" spans="1:8">
      <c r="A178" s="31"/>
      <c r="B178" s="70"/>
      <c r="C178" s="27"/>
      <c r="D178" s="33"/>
      <c r="E178" s="287"/>
      <c r="F178" s="288"/>
      <c r="H178" s="43"/>
    </row>
    <row r="179" spans="1:8" ht="105.6">
      <c r="A179" s="31" t="s">
        <v>173</v>
      </c>
      <c r="B179" s="97" t="s">
        <v>172</v>
      </c>
      <c r="C179" s="1"/>
      <c r="D179" s="33"/>
      <c r="E179" s="308"/>
      <c r="F179" s="288"/>
      <c r="H179" s="43"/>
    </row>
    <row r="180" spans="1:8" ht="66">
      <c r="A180" s="31"/>
      <c r="B180" s="98" t="s">
        <v>149</v>
      </c>
      <c r="C180" s="2"/>
      <c r="D180" s="33"/>
      <c r="E180" s="309"/>
      <c r="F180" s="288"/>
      <c r="H180" s="43"/>
    </row>
    <row r="181" spans="1:8" ht="14.4">
      <c r="A181" s="31"/>
      <c r="B181" s="98" t="s">
        <v>150</v>
      </c>
      <c r="C181" s="2"/>
      <c r="D181" s="33"/>
      <c r="E181" s="309"/>
      <c r="F181" s="288"/>
      <c r="H181" s="43"/>
    </row>
    <row r="182" spans="1:8" ht="14.4">
      <c r="A182" s="31"/>
      <c r="B182" s="98"/>
      <c r="C182" s="2"/>
      <c r="D182" s="3"/>
      <c r="E182" s="309"/>
      <c r="F182" s="288"/>
      <c r="H182" s="43"/>
    </row>
    <row r="183" spans="1:8">
      <c r="A183" s="31"/>
      <c r="B183" s="98" t="s">
        <v>151</v>
      </c>
      <c r="C183" s="191" t="s">
        <v>15</v>
      </c>
      <c r="D183" s="33">
        <f>19.7*60+15*40</f>
        <v>1782</v>
      </c>
      <c r="E183" s="287">
        <v>0</v>
      </c>
      <c r="F183" s="288">
        <f>D183*E183</f>
        <v>0</v>
      </c>
      <c r="H183" s="43"/>
    </row>
    <row r="184" spans="1:8">
      <c r="A184" s="31"/>
      <c r="B184" s="70"/>
      <c r="C184" s="27"/>
      <c r="D184" s="33"/>
      <c r="E184" s="287"/>
      <c r="F184" s="288"/>
      <c r="H184" s="43"/>
    </row>
    <row r="185" spans="1:8" ht="108.75" customHeight="1">
      <c r="A185" s="31" t="s">
        <v>177</v>
      </c>
      <c r="B185" s="97" t="s">
        <v>180</v>
      </c>
      <c r="C185" s="27"/>
      <c r="D185" s="33"/>
      <c r="E185" s="287"/>
      <c r="F185" s="288"/>
      <c r="H185" s="43"/>
    </row>
    <row r="186" spans="1:8" ht="120.75" customHeight="1">
      <c r="A186" s="31"/>
      <c r="B186" s="99" t="s">
        <v>174</v>
      </c>
      <c r="C186" s="27"/>
      <c r="D186" s="33"/>
      <c r="E186" s="287"/>
      <c r="F186" s="288"/>
      <c r="H186" s="43"/>
    </row>
    <row r="187" spans="1:8" ht="13.8">
      <c r="A187" s="31"/>
      <c r="B187" s="78" t="s">
        <v>153</v>
      </c>
      <c r="C187" s="4" t="s">
        <v>15</v>
      </c>
      <c r="D187" s="77">
        <f>947.04/2</f>
        <v>473.52</v>
      </c>
      <c r="E187" s="287">
        <v>0</v>
      </c>
      <c r="F187" s="310">
        <f>+D187*E187</f>
        <v>0</v>
      </c>
      <c r="H187" s="43"/>
    </row>
    <row r="188" spans="1:8">
      <c r="A188" s="31"/>
      <c r="B188" s="70"/>
      <c r="C188" s="27"/>
      <c r="D188" s="33"/>
      <c r="E188" s="287"/>
      <c r="F188" s="288"/>
      <c r="H188" s="43"/>
    </row>
    <row r="189" spans="1:8" ht="92.4">
      <c r="A189" s="31" t="s">
        <v>178</v>
      </c>
      <c r="B189" s="98" t="s">
        <v>183</v>
      </c>
      <c r="C189" s="100"/>
      <c r="D189" s="100"/>
      <c r="E189" s="311"/>
      <c r="F189" s="312"/>
      <c r="H189" s="43"/>
    </row>
    <row r="190" spans="1:8">
      <c r="A190" s="74"/>
      <c r="B190" s="101" t="s">
        <v>153</v>
      </c>
      <c r="C190" s="102" t="s">
        <v>15</v>
      </c>
      <c r="D190" s="103">
        <f>947.04/2</f>
        <v>473.52</v>
      </c>
      <c r="E190" s="313">
        <v>0</v>
      </c>
      <c r="F190" s="314">
        <f>+D190*E190</f>
        <v>0</v>
      </c>
      <c r="H190" s="43"/>
    </row>
    <row r="191" spans="1:8">
      <c r="A191" s="31"/>
      <c r="B191" s="70"/>
      <c r="C191" s="27"/>
      <c r="D191" s="33"/>
      <c r="E191" s="287"/>
      <c r="F191" s="288"/>
      <c r="H191" s="43"/>
    </row>
    <row r="192" spans="1:8" ht="52.8">
      <c r="A192" s="31" t="s">
        <v>179</v>
      </c>
      <c r="B192" s="98" t="s">
        <v>175</v>
      </c>
      <c r="C192" s="104"/>
      <c r="D192" s="52"/>
      <c r="E192" s="309"/>
      <c r="F192" s="315"/>
      <c r="H192" s="43"/>
    </row>
    <row r="193" spans="1:10" ht="66">
      <c r="A193" s="31"/>
      <c r="B193" s="98" t="s">
        <v>176</v>
      </c>
      <c r="C193" s="104"/>
      <c r="D193" s="52"/>
      <c r="E193" s="309"/>
      <c r="F193" s="315"/>
      <c r="H193" s="43"/>
    </row>
    <row r="194" spans="1:10">
      <c r="A194" s="31"/>
      <c r="B194" s="105" t="s">
        <v>153</v>
      </c>
      <c r="C194" s="104" t="s">
        <v>15</v>
      </c>
      <c r="D194" s="33">
        <v>1053</v>
      </c>
      <c r="E194" s="316">
        <v>0</v>
      </c>
      <c r="F194" s="315">
        <f>E194*D194</f>
        <v>0</v>
      </c>
      <c r="H194" s="43"/>
    </row>
    <row r="195" spans="1:10">
      <c r="A195" s="31"/>
      <c r="B195" s="70"/>
      <c r="C195" s="27"/>
      <c r="D195" s="33"/>
      <c r="E195" s="287"/>
      <c r="F195" s="288"/>
      <c r="H195" s="43"/>
    </row>
    <row r="196" spans="1:10" ht="132">
      <c r="A196" s="31" t="s">
        <v>179</v>
      </c>
      <c r="B196" s="98" t="s">
        <v>152</v>
      </c>
      <c r="C196" s="2"/>
      <c r="D196" s="33"/>
      <c r="E196" s="309"/>
      <c r="F196" s="288"/>
      <c r="H196" s="43"/>
    </row>
    <row r="197" spans="1:10" ht="14.4">
      <c r="A197" s="31"/>
      <c r="B197" s="98" t="s">
        <v>153</v>
      </c>
      <c r="C197" s="2"/>
      <c r="D197" s="3"/>
      <c r="E197" s="309"/>
      <c r="F197" s="288"/>
      <c r="H197" s="43"/>
    </row>
    <row r="198" spans="1:10">
      <c r="A198" s="31"/>
      <c r="B198" s="107"/>
      <c r="C198" s="108"/>
      <c r="D198" s="109"/>
      <c r="E198" s="309"/>
      <c r="F198" s="288"/>
      <c r="H198" s="43"/>
    </row>
    <row r="199" spans="1:10">
      <c r="A199" s="31"/>
      <c r="B199" s="47" t="s">
        <v>154</v>
      </c>
      <c r="C199" s="108" t="s">
        <v>15</v>
      </c>
      <c r="D199" s="52">
        <f>947.04/2</f>
        <v>473.52</v>
      </c>
      <c r="E199" s="287">
        <v>0</v>
      </c>
      <c r="F199" s="288">
        <f>D199*E199</f>
        <v>0</v>
      </c>
      <c r="H199" s="43"/>
    </row>
    <row r="200" spans="1:10">
      <c r="A200" s="31"/>
      <c r="B200" s="107"/>
      <c r="C200" s="108"/>
      <c r="D200" s="109"/>
      <c r="E200" s="309"/>
      <c r="F200" s="288"/>
      <c r="H200" s="43"/>
    </row>
    <row r="201" spans="1:10">
      <c r="A201" s="31"/>
      <c r="B201" s="47" t="s">
        <v>182</v>
      </c>
      <c r="C201" s="108" t="s">
        <v>15</v>
      </c>
      <c r="D201" s="32">
        <f>5.78*3+8.12*4+5.19*4+7.24+11.9+4.06*4</f>
        <v>105.96</v>
      </c>
      <c r="E201" s="287">
        <v>0</v>
      </c>
      <c r="F201" s="288">
        <f>D201*E201</f>
        <v>0</v>
      </c>
      <c r="H201" s="160"/>
      <c r="I201" s="160"/>
      <c r="J201" s="37"/>
    </row>
    <row r="202" spans="1:10" ht="13.8" thickBot="1">
      <c r="A202" s="110"/>
      <c r="B202" s="111"/>
      <c r="C202" s="55"/>
      <c r="D202" s="112"/>
      <c r="E202" s="292"/>
      <c r="F202" s="293"/>
      <c r="H202" s="43"/>
    </row>
    <row r="203" spans="1:10" s="19" customFormat="1" ht="15.6" thickBot="1">
      <c r="A203" s="57"/>
      <c r="B203" s="58" t="s">
        <v>146</v>
      </c>
      <c r="C203" s="15"/>
      <c r="D203" s="16"/>
      <c r="E203" s="294"/>
      <c r="F203" s="295">
        <f>SUM(F178:F201)</f>
        <v>0</v>
      </c>
      <c r="H203" s="20"/>
      <c r="I203" s="19">
        <f>+H203/115/2500</f>
        <v>0</v>
      </c>
    </row>
    <row r="204" spans="1:10" s="113" customFormat="1" ht="15.6" thickBot="1">
      <c r="A204" s="93" t="s">
        <v>14</v>
      </c>
      <c r="B204" s="94" t="s">
        <v>114</v>
      </c>
      <c r="C204" s="95"/>
      <c r="D204" s="96"/>
      <c r="E204" s="306"/>
      <c r="F204" s="307"/>
    </row>
    <row r="205" spans="1:10" s="113" customFormat="1" ht="15">
      <c r="A205" s="114"/>
      <c r="B205" s="115" t="s">
        <v>17</v>
      </c>
      <c r="C205" s="100"/>
      <c r="D205" s="98"/>
      <c r="E205" s="317"/>
      <c r="F205" s="318"/>
    </row>
    <row r="206" spans="1:10" s="113" customFormat="1" ht="132">
      <c r="A206" s="114"/>
      <c r="B206" s="116" t="s">
        <v>116</v>
      </c>
      <c r="C206" s="100"/>
      <c r="D206" s="98"/>
      <c r="E206" s="317"/>
      <c r="F206" s="318"/>
    </row>
    <row r="207" spans="1:10" s="113" customFormat="1" ht="92.4">
      <c r="A207" s="114"/>
      <c r="B207" s="116" t="s">
        <v>117</v>
      </c>
      <c r="C207" s="100"/>
      <c r="D207" s="98"/>
      <c r="E207" s="317"/>
      <c r="F207" s="318"/>
    </row>
    <row r="208" spans="1:10" s="113" customFormat="1">
      <c r="A208" s="120"/>
      <c r="B208" s="187"/>
      <c r="C208" s="188"/>
      <c r="D208" s="182"/>
      <c r="E208" s="319"/>
      <c r="F208" s="320"/>
    </row>
    <row r="209" spans="1:6" s="113" customFormat="1" ht="39.6">
      <c r="A209" s="31" t="s">
        <v>147</v>
      </c>
      <c r="B209" s="52" t="s">
        <v>119</v>
      </c>
      <c r="C209" s="100"/>
      <c r="D209" s="98"/>
      <c r="E209" s="317"/>
      <c r="F209" s="318"/>
    </row>
    <row r="210" spans="1:6" s="113" customFormat="1" ht="92.4">
      <c r="A210" s="114"/>
      <c r="B210" s="117" t="s">
        <v>211</v>
      </c>
      <c r="C210" s="100"/>
      <c r="D210" s="98"/>
      <c r="E210" s="317"/>
      <c r="F210" s="318"/>
    </row>
    <row r="211" spans="1:6" s="113" customFormat="1" ht="66">
      <c r="A211" s="114"/>
      <c r="B211" s="117" t="s">
        <v>120</v>
      </c>
      <c r="C211" s="100"/>
      <c r="D211" s="98"/>
      <c r="E211" s="317"/>
      <c r="F211" s="318"/>
    </row>
    <row r="212" spans="1:6" s="113" customFormat="1" ht="123" customHeight="1">
      <c r="A212" s="114"/>
      <c r="B212" s="190" t="s">
        <v>121</v>
      </c>
      <c r="C212" s="100"/>
      <c r="D212" s="98"/>
      <c r="E212" s="317"/>
      <c r="F212" s="318"/>
    </row>
    <row r="213" spans="1:6" s="113" customFormat="1" ht="26.4">
      <c r="A213" s="114"/>
      <c r="B213" s="118" t="s">
        <v>124</v>
      </c>
      <c r="C213" s="100"/>
      <c r="D213" s="98"/>
      <c r="E213" s="317"/>
      <c r="F213" s="318"/>
    </row>
    <row r="214" spans="1:6" s="113" customFormat="1" ht="39.6">
      <c r="A214" s="114"/>
      <c r="B214" s="118" t="s">
        <v>123</v>
      </c>
      <c r="C214" s="100"/>
      <c r="D214" s="98"/>
      <c r="E214" s="317"/>
      <c r="F214" s="318"/>
    </row>
    <row r="215" spans="1:6" s="113" customFormat="1">
      <c r="A215" s="114"/>
      <c r="B215" s="189" t="s">
        <v>122</v>
      </c>
      <c r="C215" s="119"/>
      <c r="D215" s="68"/>
      <c r="E215" s="321"/>
      <c r="F215" s="286"/>
    </row>
    <row r="216" spans="1:6" s="113" customFormat="1">
      <c r="A216" s="114"/>
      <c r="B216" s="41"/>
      <c r="C216" s="119"/>
      <c r="D216" s="68"/>
      <c r="E216" s="321"/>
      <c r="F216" s="286"/>
    </row>
    <row r="217" spans="1:6" s="113" customFormat="1">
      <c r="A217" s="114"/>
      <c r="B217" s="106" t="s">
        <v>130</v>
      </c>
      <c r="C217" s="119"/>
      <c r="D217" s="68"/>
      <c r="E217" s="321"/>
      <c r="F217" s="286"/>
    </row>
    <row r="218" spans="1:6" s="113" customFormat="1">
      <c r="A218" s="114"/>
      <c r="B218" s="28" t="s">
        <v>129</v>
      </c>
      <c r="C218" s="48"/>
      <c r="D218" s="49"/>
      <c r="E218" s="287"/>
      <c r="F218" s="286"/>
    </row>
    <row r="219" spans="1:6" s="113" customFormat="1">
      <c r="A219" s="114"/>
      <c r="B219" s="50" t="s">
        <v>138</v>
      </c>
      <c r="C219" s="51" t="s">
        <v>118</v>
      </c>
      <c r="D219" s="49">
        <v>72</v>
      </c>
      <c r="E219" s="321">
        <v>0</v>
      </c>
      <c r="F219" s="286">
        <f>+D219*E219</f>
        <v>0</v>
      </c>
    </row>
    <row r="220" spans="1:6" s="113" customFormat="1">
      <c r="A220" s="114"/>
      <c r="B220" s="50"/>
      <c r="C220" s="51"/>
      <c r="D220" s="49"/>
      <c r="E220" s="321"/>
      <c r="F220" s="286"/>
    </row>
    <row r="221" spans="1:6" s="113" customFormat="1">
      <c r="A221" s="114"/>
      <c r="B221" s="192"/>
      <c r="C221" s="27"/>
      <c r="D221" s="122"/>
      <c r="E221" s="285"/>
      <c r="F221" s="286"/>
    </row>
    <row r="222" spans="1:6" s="113" customFormat="1" ht="39.6">
      <c r="A222" s="31" t="s">
        <v>148</v>
      </c>
      <c r="B222" s="65" t="s">
        <v>127</v>
      </c>
      <c r="C222" s="27"/>
      <c r="D222" s="122"/>
      <c r="E222" s="285"/>
      <c r="F222" s="286"/>
    </row>
    <row r="223" spans="1:6" s="113" customFormat="1" ht="26.4">
      <c r="A223" s="114"/>
      <c r="B223" s="65" t="s">
        <v>125</v>
      </c>
      <c r="C223" s="27"/>
      <c r="D223" s="122"/>
      <c r="E223" s="285"/>
      <c r="F223" s="286"/>
    </row>
    <row r="224" spans="1:6" s="113" customFormat="1" ht="26.4">
      <c r="A224" s="114"/>
      <c r="B224" s="65" t="s">
        <v>126</v>
      </c>
      <c r="C224" s="27"/>
      <c r="D224" s="122"/>
      <c r="E224" s="285"/>
      <c r="F224" s="286"/>
    </row>
    <row r="225" spans="1:6" s="113" customFormat="1" ht="39.6">
      <c r="A225" s="114"/>
      <c r="B225" s="65" t="s">
        <v>128</v>
      </c>
      <c r="C225" s="27"/>
      <c r="D225" s="122"/>
      <c r="E225" s="285"/>
      <c r="F225" s="286"/>
    </row>
    <row r="226" spans="1:6" s="113" customFormat="1" ht="39.6">
      <c r="A226" s="114"/>
      <c r="B226" s="45" t="s">
        <v>132</v>
      </c>
      <c r="C226" s="100"/>
      <c r="D226" s="98"/>
      <c r="E226" s="317"/>
      <c r="F226" s="318"/>
    </row>
    <row r="227" spans="1:6" s="113" customFormat="1" ht="26.4">
      <c r="A227" s="120"/>
      <c r="B227" s="121" t="s">
        <v>131</v>
      </c>
      <c r="C227" s="178"/>
      <c r="D227" s="179"/>
      <c r="E227" s="322"/>
      <c r="F227" s="303"/>
    </row>
    <row r="228" spans="1:6" s="113" customFormat="1">
      <c r="A228" s="114"/>
      <c r="B228" s="32"/>
      <c r="C228" s="119"/>
      <c r="D228" s="68"/>
      <c r="E228" s="321"/>
      <c r="F228" s="286"/>
    </row>
    <row r="229" spans="1:6" s="113" customFormat="1">
      <c r="A229" s="114"/>
      <c r="B229" s="106" t="s">
        <v>140</v>
      </c>
      <c r="C229" s="119"/>
      <c r="D229" s="68"/>
      <c r="E229" s="321"/>
      <c r="F229" s="286"/>
    </row>
    <row r="230" spans="1:6" s="113" customFormat="1">
      <c r="A230" s="114"/>
      <c r="B230" s="52" t="s">
        <v>141</v>
      </c>
      <c r="C230" s="48"/>
      <c r="D230" s="49"/>
      <c r="E230" s="287"/>
      <c r="F230" s="286"/>
    </row>
    <row r="231" spans="1:6" s="113" customFormat="1">
      <c r="A231" s="114"/>
      <c r="B231" s="50" t="s">
        <v>142</v>
      </c>
      <c r="C231" s="51" t="s">
        <v>118</v>
      </c>
      <c r="D231" s="49">
        <v>44</v>
      </c>
      <c r="E231" s="321">
        <v>0</v>
      </c>
      <c r="F231" s="286">
        <f>+D231*E231</f>
        <v>0</v>
      </c>
    </row>
    <row r="232" spans="1:6" s="113" customFormat="1" ht="13.8" thickBot="1">
      <c r="A232" s="114"/>
      <c r="B232" s="100"/>
      <c r="C232" s="100"/>
      <c r="D232" s="98"/>
      <c r="E232" s="317"/>
      <c r="F232" s="318"/>
    </row>
    <row r="233" spans="1:6" s="113" customFormat="1" ht="15.6" thickBot="1">
      <c r="A233" s="57">
        <f>A173</f>
        <v>0</v>
      </c>
      <c r="B233" s="58" t="s">
        <v>115</v>
      </c>
      <c r="C233" s="15"/>
      <c r="D233" s="16"/>
      <c r="E233" s="294"/>
      <c r="F233" s="295">
        <f>SUM(F205:F232)</f>
        <v>0</v>
      </c>
    </row>
    <row r="234" spans="1:6" s="113" customFormat="1" ht="15.6" thickBot="1">
      <c r="A234" s="129" t="s">
        <v>10</v>
      </c>
      <c r="B234" s="96" t="s">
        <v>12</v>
      </c>
      <c r="C234" s="95"/>
      <c r="D234" s="96"/>
      <c r="E234" s="306"/>
      <c r="F234" s="307"/>
    </row>
    <row r="235" spans="1:6" s="113" customFormat="1">
      <c r="A235" s="130"/>
      <c r="B235" s="131"/>
      <c r="C235" s="131"/>
      <c r="D235" s="132"/>
      <c r="E235" s="323"/>
      <c r="F235" s="324"/>
    </row>
    <row r="236" spans="1:6" s="113" customFormat="1">
      <c r="A236" s="123" t="s">
        <v>203</v>
      </c>
      <c r="B236" s="47" t="s">
        <v>26</v>
      </c>
      <c r="C236" s="100"/>
      <c r="D236" s="98"/>
      <c r="E236" s="317"/>
      <c r="F236" s="318"/>
    </row>
    <row r="237" spans="1:6" s="113" customFormat="1">
      <c r="A237" s="123"/>
      <c r="B237" s="47" t="s">
        <v>27</v>
      </c>
      <c r="C237" s="100"/>
      <c r="D237" s="98"/>
      <c r="E237" s="317"/>
      <c r="F237" s="318"/>
    </row>
    <row r="238" spans="1:6" s="113" customFormat="1">
      <c r="A238" s="123"/>
      <c r="B238" s="47" t="s">
        <v>28</v>
      </c>
      <c r="C238" s="100"/>
      <c r="D238" s="98"/>
      <c r="E238" s="317"/>
      <c r="F238" s="318"/>
    </row>
    <row r="239" spans="1:6" s="113" customFormat="1">
      <c r="A239" s="123"/>
      <c r="B239" s="47" t="s">
        <v>29</v>
      </c>
      <c r="C239" s="100"/>
      <c r="D239" s="98"/>
      <c r="E239" s="317"/>
      <c r="F239" s="318"/>
    </row>
    <row r="240" spans="1:6" s="113" customFormat="1">
      <c r="A240" s="114"/>
      <c r="B240" s="47" t="s">
        <v>9</v>
      </c>
      <c r="C240" s="104" t="s">
        <v>8</v>
      </c>
      <c r="D240" s="70">
        <v>1053</v>
      </c>
      <c r="E240" s="325">
        <v>0</v>
      </c>
      <c r="F240" s="315">
        <f>E240*D240</f>
        <v>0</v>
      </c>
    </row>
    <row r="241" spans="1:6" s="113" customFormat="1">
      <c r="A241" s="25"/>
      <c r="B241" s="30"/>
      <c r="C241" s="27"/>
      <c r="D241" s="28"/>
      <c r="E241" s="285"/>
      <c r="F241" s="286"/>
    </row>
    <row r="242" spans="1:6" s="113" customFormat="1" ht="27.6">
      <c r="A242" s="123" t="s">
        <v>204</v>
      </c>
      <c r="B242" s="184" t="s">
        <v>205</v>
      </c>
      <c r="C242" s="27"/>
      <c r="D242" s="28"/>
      <c r="E242" s="285"/>
      <c r="F242" s="286"/>
    </row>
    <row r="243" spans="1:6" s="113" customFormat="1" ht="13.8">
      <c r="A243" s="25"/>
      <c r="B243" s="185" t="s">
        <v>206</v>
      </c>
      <c r="C243" s="27" t="s">
        <v>207</v>
      </c>
      <c r="D243" s="28">
        <v>1</v>
      </c>
      <c r="E243" s="285">
        <v>0</v>
      </c>
      <c r="F243" s="286">
        <f>D243*E243</f>
        <v>0</v>
      </c>
    </row>
    <row r="244" spans="1:6" s="113" customFormat="1" ht="13.8" thickBot="1">
      <c r="A244" s="53"/>
      <c r="B244" s="54"/>
      <c r="C244" s="55"/>
      <c r="D244" s="56"/>
      <c r="E244" s="292"/>
      <c r="F244" s="293"/>
    </row>
    <row r="245" spans="1:6" s="113" customFormat="1" ht="15.6" thickBot="1">
      <c r="A245" s="124"/>
      <c r="B245" s="125" t="s">
        <v>16</v>
      </c>
      <c r="C245" s="126"/>
      <c r="D245" s="127"/>
      <c r="E245" s="326"/>
      <c r="F245" s="327">
        <f>SUM(F236:F244)</f>
        <v>0</v>
      </c>
    </row>
    <row r="246" spans="1:6" s="113" customFormat="1" ht="15">
      <c r="A246" s="133"/>
      <c r="B246" s="134"/>
      <c r="C246" s="135"/>
      <c r="D246" s="134"/>
      <c r="E246" s="134"/>
      <c r="F246" s="136"/>
    </row>
    <row r="247" spans="1:6" s="113" customFormat="1" ht="15">
      <c r="A247" s="133"/>
      <c r="B247" s="134"/>
      <c r="C247" s="135"/>
      <c r="D247" s="134"/>
      <c r="E247" s="134"/>
      <c r="F247" s="136"/>
    </row>
    <row r="248" spans="1:6" s="113" customFormat="1" ht="15.6" thickBot="1">
      <c r="A248" s="137"/>
      <c r="B248" s="96"/>
      <c r="C248" s="95"/>
      <c r="D248" s="96"/>
      <c r="E248" s="96"/>
      <c r="F248" s="138"/>
    </row>
    <row r="249" spans="1:6" ht="15.6" thickBot="1">
      <c r="A249" s="181" t="s">
        <v>200</v>
      </c>
      <c r="B249" s="14" t="s">
        <v>11</v>
      </c>
      <c r="C249" s="139"/>
      <c r="D249" s="140"/>
      <c r="E249" s="141"/>
      <c r="F249" s="142"/>
    </row>
    <row r="250" spans="1:6" ht="13.8" thickBot="1">
      <c r="A250" s="143"/>
      <c r="B250" s="144"/>
      <c r="C250" s="144"/>
      <c r="D250" s="145"/>
      <c r="E250" s="146"/>
      <c r="F250" s="146"/>
    </row>
    <row r="251" spans="1:6" s="113" customFormat="1" ht="16.5" customHeight="1" thickBot="1">
      <c r="A251" s="147" t="s">
        <v>7</v>
      </c>
      <c r="B251" s="125" t="str">
        <f>B6</f>
        <v xml:space="preserve">ДЕМОНТАЖА И РУШЕЊЕ </v>
      </c>
      <c r="C251" s="126"/>
      <c r="D251" s="127"/>
      <c r="E251" s="128"/>
      <c r="F251" s="148">
        <f>F102</f>
        <v>0</v>
      </c>
    </row>
    <row r="252" spans="1:6" s="113" customFormat="1" ht="15.6" thickBot="1">
      <c r="A252" s="147" t="str">
        <f>A139</f>
        <v>2.</v>
      </c>
      <c r="B252" s="125" t="str">
        <f>B103</f>
        <v>ТЕСАРСКИ  РАДОВИ</v>
      </c>
      <c r="C252" s="126"/>
      <c r="D252" s="127"/>
      <c r="E252" s="128"/>
      <c r="F252" s="148">
        <f>F139</f>
        <v>0</v>
      </c>
    </row>
    <row r="253" spans="1:6" s="113" customFormat="1" ht="15.6" thickBot="1">
      <c r="A253" s="147" t="s">
        <v>18</v>
      </c>
      <c r="B253" s="125" t="str">
        <f>B140</f>
        <v>ПОКРИВАЧКИ РАДОВИ</v>
      </c>
      <c r="C253" s="126"/>
      <c r="D253" s="127"/>
      <c r="E253" s="128"/>
      <c r="F253" s="148">
        <f>F176</f>
        <v>0</v>
      </c>
    </row>
    <row r="254" spans="1:6" s="113" customFormat="1" ht="15.6" thickBot="1">
      <c r="A254" s="147" t="s">
        <v>13</v>
      </c>
      <c r="B254" s="125" t="str">
        <f>B177</f>
        <v>ЛИМАРСКИ РАДОВИ</v>
      </c>
      <c r="C254" s="126"/>
      <c r="D254" s="127"/>
      <c r="E254" s="128"/>
      <c r="F254" s="148">
        <f>F203</f>
        <v>0</v>
      </c>
    </row>
    <row r="255" spans="1:6" s="113" customFormat="1" ht="15.6" thickBot="1">
      <c r="A255" s="147" t="s">
        <v>14</v>
      </c>
      <c r="B255" s="125" t="str">
        <f>B204</f>
        <v>СТОЛАРСКИ  РАДОВИ</v>
      </c>
      <c r="C255" s="126"/>
      <c r="D255" s="127"/>
      <c r="E255" s="128"/>
      <c r="F255" s="148">
        <f>F233</f>
        <v>0</v>
      </c>
    </row>
    <row r="256" spans="1:6" s="113" customFormat="1" ht="15.6" thickBot="1">
      <c r="A256" s="147" t="str">
        <f>A234</f>
        <v>6.</v>
      </c>
      <c r="B256" s="125" t="s">
        <v>12</v>
      </c>
      <c r="C256" s="126"/>
      <c r="D256" s="127"/>
      <c r="E256" s="128"/>
      <c r="F256" s="148">
        <f>F245</f>
        <v>0</v>
      </c>
    </row>
    <row r="257" spans="1:8" ht="13.8" thickBot="1">
      <c r="A257" s="149"/>
      <c r="B257" s="150"/>
      <c r="C257" s="150"/>
      <c r="D257" s="151"/>
      <c r="E257" s="151"/>
      <c r="F257" s="151"/>
    </row>
    <row r="258" spans="1:8" s="113" customFormat="1" ht="15.6" thickBot="1">
      <c r="A258" s="183"/>
      <c r="B258" s="345" t="s">
        <v>208</v>
      </c>
      <c r="C258" s="346"/>
      <c r="D258" s="346"/>
      <c r="E258" s="346"/>
      <c r="F258" s="152">
        <f>SUM(F251:F257)</f>
        <v>0</v>
      </c>
      <c r="G258" s="153"/>
      <c r="H258" s="154"/>
    </row>
    <row r="259" spans="1:8">
      <c r="A259" s="7"/>
      <c r="B259" s="156"/>
      <c r="C259" s="7"/>
      <c r="D259" s="41"/>
      <c r="E259" s="41"/>
      <c r="F259" s="41"/>
    </row>
    <row r="260" spans="1:8">
      <c r="A260" s="7"/>
      <c r="B260" s="156"/>
      <c r="C260" s="7"/>
      <c r="D260" s="41"/>
      <c r="E260" s="41"/>
      <c r="F260" s="41"/>
    </row>
    <row r="261" spans="1:8">
      <c r="A261" s="7"/>
      <c r="B261" s="156"/>
      <c r="C261" s="7"/>
      <c r="D261" s="41"/>
      <c r="E261" s="41"/>
      <c r="F261" s="41"/>
    </row>
    <row r="262" spans="1:8">
      <c r="A262" s="7"/>
      <c r="B262" s="156"/>
      <c r="C262" s="7"/>
      <c r="D262" s="41"/>
      <c r="E262" s="41"/>
      <c r="F262" s="41"/>
    </row>
    <row r="263" spans="1:8">
      <c r="A263" s="7"/>
      <c r="B263" s="37"/>
      <c r="C263" s="7"/>
      <c r="D263" s="158"/>
      <c r="E263" s="41"/>
      <c r="F263" s="41"/>
    </row>
    <row r="264" spans="1:8">
      <c r="A264" s="7"/>
      <c r="B264" s="41"/>
      <c r="C264" s="7"/>
      <c r="D264" s="159"/>
      <c r="E264" s="158"/>
      <c r="F264" s="160"/>
    </row>
    <row r="265" spans="1:8">
      <c r="A265" s="7"/>
      <c r="B265" s="41"/>
      <c r="C265" s="7"/>
      <c r="D265" s="157"/>
      <c r="E265" s="157"/>
      <c r="F265" s="157"/>
    </row>
    <row r="266" spans="1:8">
      <c r="A266" s="7"/>
      <c r="B266" s="41"/>
      <c r="C266" s="7"/>
      <c r="D266" s="159"/>
      <c r="E266" s="157"/>
      <c r="F266" s="157"/>
    </row>
    <row r="267" spans="1:8">
      <c r="A267" s="7"/>
      <c r="B267" s="41"/>
      <c r="C267" s="7"/>
      <c r="D267" s="159"/>
      <c r="E267" s="41"/>
      <c r="F267" s="41"/>
    </row>
    <row r="268" spans="1:8" ht="15" customHeight="1">
      <c r="A268" s="347"/>
      <c r="B268" s="347"/>
      <c r="C268" s="7"/>
      <c r="D268" s="348"/>
      <c r="E268" s="348"/>
      <c r="F268" s="348"/>
    </row>
    <row r="269" spans="1:8">
      <c r="A269" s="7"/>
      <c r="B269" s="29"/>
      <c r="C269" s="7"/>
      <c r="D269" s="159"/>
      <c r="E269" s="41"/>
      <c r="F269" s="41"/>
    </row>
  </sheetData>
  <sheetProtection algorithmName="SHA-512" hashValue="wz32YkMOpWHeUMohVmqvG0XMdsS2Lm0ZGX7UNayTMtP7jEtDT9AHvtRCUrfcBhBVlxGgkJBHER1+95OFZVqw8g==" saltValue="jpS46j3FwvV8MFLGExHGGw==" spinCount="100000" sheet="1" objects="1" scenarios="1"/>
  <mergeCells count="9">
    <mergeCell ref="A1:F1"/>
    <mergeCell ref="A2:F2"/>
    <mergeCell ref="B258:E258"/>
    <mergeCell ref="A268:B268"/>
    <mergeCell ref="D268:F268"/>
    <mergeCell ref="A4:A5"/>
    <mergeCell ref="B4:B5"/>
    <mergeCell ref="C4:C5"/>
    <mergeCell ref="B3:F3"/>
  </mergeCells>
  <phoneticPr fontId="1" type="noConversion"/>
  <pageMargins left="0.86614173228346458" right="0.19685039370078741" top="0.27559055118110237" bottom="0.55118110236220474" header="0.11811023622047245" footer="0.19685039370078741"/>
  <pageSetup paperSize="9" orientation="portrait" horizontalDpi="4294967294" verticalDpi="4294967294" r:id="rId1"/>
  <headerFooter scaleWithDoc="0" alignWithMargins="0">
    <oddFooter>&amp;C&amp;"Arial,Regular"&amp;8Санација крова</oddFooter>
  </headerFooter>
  <rowBreaks count="5" manualBreakCount="5">
    <brk id="102" max="5" man="1"/>
    <brk id="176" max="5" man="1"/>
    <brk id="190" max="5" man="1"/>
    <brk id="208" max="5" man="1"/>
    <brk id="22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24216-27A8-470E-8525-A8B3FDE6E617}">
  <dimension ref="A1:H53"/>
  <sheetViews>
    <sheetView showZeros="0" view="pageBreakPreview" topLeftCell="A31" zoomScaleNormal="100" zoomScaleSheetLayoutView="100" workbookViewId="0">
      <selection activeCell="A46" sqref="A45:F46"/>
    </sheetView>
  </sheetViews>
  <sheetFormatPr defaultColWidth="9.109375" defaultRowHeight="15.6"/>
  <cols>
    <col min="1" max="1" width="16.109375" style="244" customWidth="1"/>
    <col min="2" max="2" width="50.44140625" style="245" customWidth="1"/>
    <col min="3" max="3" width="6.88671875" style="246" customWidth="1"/>
    <col min="4" max="4" width="8" style="247" customWidth="1"/>
    <col min="5" max="5" width="12" style="248" customWidth="1"/>
    <col min="6" max="6" width="15.33203125" style="249" customWidth="1"/>
    <col min="7" max="8" width="9.109375" style="193"/>
    <col min="9" max="9" width="11.44140625" style="193" bestFit="1" customWidth="1"/>
    <col min="10" max="252" width="9.109375" style="193"/>
    <col min="253" max="253" width="16.109375" style="193" customWidth="1"/>
    <col min="254" max="254" width="50.44140625" style="193" customWidth="1"/>
    <col min="255" max="255" width="6.88671875" style="193" customWidth="1"/>
    <col min="256" max="256" width="8" style="193" customWidth="1"/>
    <col min="257" max="257" width="12" style="193" customWidth="1"/>
    <col min="258" max="258" width="15.33203125" style="193" customWidth="1"/>
    <col min="259" max="259" width="9.44140625" style="193" customWidth="1"/>
    <col min="260" max="260" width="0" style="193" hidden="1" customWidth="1"/>
    <col min="261" max="261" width="9.109375" style="193"/>
    <col min="262" max="262" width="14" style="193" customWidth="1"/>
    <col min="263" max="264" width="9.109375" style="193"/>
    <col min="265" max="265" width="11.44140625" style="193" bestFit="1" customWidth="1"/>
    <col min="266" max="508" width="9.109375" style="193"/>
    <col min="509" max="509" width="16.109375" style="193" customWidth="1"/>
    <col min="510" max="510" width="50.44140625" style="193" customWidth="1"/>
    <col min="511" max="511" width="6.88671875" style="193" customWidth="1"/>
    <col min="512" max="512" width="8" style="193" customWidth="1"/>
    <col min="513" max="513" width="12" style="193" customWidth="1"/>
    <col min="514" max="514" width="15.33203125" style="193" customWidth="1"/>
    <col min="515" max="515" width="9.44140625" style="193" customWidth="1"/>
    <col min="516" max="516" width="0" style="193" hidden="1" customWidth="1"/>
    <col min="517" max="517" width="9.109375" style="193"/>
    <col min="518" max="518" width="14" style="193" customWidth="1"/>
    <col min="519" max="520" width="9.109375" style="193"/>
    <col min="521" max="521" width="11.44140625" style="193" bestFit="1" customWidth="1"/>
    <col min="522" max="764" width="9.109375" style="193"/>
    <col min="765" max="765" width="16.109375" style="193" customWidth="1"/>
    <col min="766" max="766" width="50.44140625" style="193" customWidth="1"/>
    <col min="767" max="767" width="6.88671875" style="193" customWidth="1"/>
    <col min="768" max="768" width="8" style="193" customWidth="1"/>
    <col min="769" max="769" width="12" style="193" customWidth="1"/>
    <col min="770" max="770" width="15.33203125" style="193" customWidth="1"/>
    <col min="771" max="771" width="9.44140625" style="193" customWidth="1"/>
    <col min="772" max="772" width="0" style="193" hidden="1" customWidth="1"/>
    <col min="773" max="773" width="9.109375" style="193"/>
    <col min="774" max="774" width="14" style="193" customWidth="1"/>
    <col min="775" max="776" width="9.109375" style="193"/>
    <col min="777" max="777" width="11.44140625" style="193" bestFit="1" customWidth="1"/>
    <col min="778" max="1020" width="9.109375" style="193"/>
    <col min="1021" max="1021" width="16.109375" style="193" customWidth="1"/>
    <col min="1022" max="1022" width="50.44140625" style="193" customWidth="1"/>
    <col min="1023" max="1023" width="6.88671875" style="193" customWidth="1"/>
    <col min="1024" max="1024" width="8" style="193" customWidth="1"/>
    <col min="1025" max="1025" width="12" style="193" customWidth="1"/>
    <col min="1026" max="1026" width="15.33203125" style="193" customWidth="1"/>
    <col min="1027" max="1027" width="9.44140625" style="193" customWidth="1"/>
    <col min="1028" max="1028" width="0" style="193" hidden="1" customWidth="1"/>
    <col min="1029" max="1029" width="9.109375" style="193"/>
    <col min="1030" max="1030" width="14" style="193" customWidth="1"/>
    <col min="1031" max="1032" width="9.109375" style="193"/>
    <col min="1033" max="1033" width="11.44140625" style="193" bestFit="1" customWidth="1"/>
    <col min="1034" max="1276" width="9.109375" style="193"/>
    <col min="1277" max="1277" width="16.109375" style="193" customWidth="1"/>
    <col min="1278" max="1278" width="50.44140625" style="193" customWidth="1"/>
    <col min="1279" max="1279" width="6.88671875" style="193" customWidth="1"/>
    <col min="1280" max="1280" width="8" style="193" customWidth="1"/>
    <col min="1281" max="1281" width="12" style="193" customWidth="1"/>
    <col min="1282" max="1282" width="15.33203125" style="193" customWidth="1"/>
    <col min="1283" max="1283" width="9.44140625" style="193" customWidth="1"/>
    <col min="1284" max="1284" width="0" style="193" hidden="1" customWidth="1"/>
    <col min="1285" max="1285" width="9.109375" style="193"/>
    <col min="1286" max="1286" width="14" style="193" customWidth="1"/>
    <col min="1287" max="1288" width="9.109375" style="193"/>
    <col min="1289" max="1289" width="11.44140625" style="193" bestFit="1" customWidth="1"/>
    <col min="1290" max="1532" width="9.109375" style="193"/>
    <col min="1533" max="1533" width="16.109375" style="193" customWidth="1"/>
    <col min="1534" max="1534" width="50.44140625" style="193" customWidth="1"/>
    <col min="1535" max="1535" width="6.88671875" style="193" customWidth="1"/>
    <col min="1536" max="1536" width="8" style="193" customWidth="1"/>
    <col min="1537" max="1537" width="12" style="193" customWidth="1"/>
    <col min="1538" max="1538" width="15.33203125" style="193" customWidth="1"/>
    <col min="1539" max="1539" width="9.44140625" style="193" customWidth="1"/>
    <col min="1540" max="1540" width="0" style="193" hidden="1" customWidth="1"/>
    <col min="1541" max="1541" width="9.109375" style="193"/>
    <col min="1542" max="1542" width="14" style="193" customWidth="1"/>
    <col min="1543" max="1544" width="9.109375" style="193"/>
    <col min="1545" max="1545" width="11.44140625" style="193" bestFit="1" customWidth="1"/>
    <col min="1546" max="1788" width="9.109375" style="193"/>
    <col min="1789" max="1789" width="16.109375" style="193" customWidth="1"/>
    <col min="1790" max="1790" width="50.44140625" style="193" customWidth="1"/>
    <col min="1791" max="1791" width="6.88671875" style="193" customWidth="1"/>
    <col min="1792" max="1792" width="8" style="193" customWidth="1"/>
    <col min="1793" max="1793" width="12" style="193" customWidth="1"/>
    <col min="1794" max="1794" width="15.33203125" style="193" customWidth="1"/>
    <col min="1795" max="1795" width="9.44140625" style="193" customWidth="1"/>
    <col min="1796" max="1796" width="0" style="193" hidden="1" customWidth="1"/>
    <col min="1797" max="1797" width="9.109375" style="193"/>
    <col min="1798" max="1798" width="14" style="193" customWidth="1"/>
    <col min="1799" max="1800" width="9.109375" style="193"/>
    <col min="1801" max="1801" width="11.44140625" style="193" bestFit="1" customWidth="1"/>
    <col min="1802" max="2044" width="9.109375" style="193"/>
    <col min="2045" max="2045" width="16.109375" style="193" customWidth="1"/>
    <col min="2046" max="2046" width="50.44140625" style="193" customWidth="1"/>
    <col min="2047" max="2047" width="6.88671875" style="193" customWidth="1"/>
    <col min="2048" max="2048" width="8" style="193" customWidth="1"/>
    <col min="2049" max="2049" width="12" style="193" customWidth="1"/>
    <col min="2050" max="2050" width="15.33203125" style="193" customWidth="1"/>
    <col min="2051" max="2051" width="9.44140625" style="193" customWidth="1"/>
    <col min="2052" max="2052" width="0" style="193" hidden="1" customWidth="1"/>
    <col min="2053" max="2053" width="9.109375" style="193"/>
    <col min="2054" max="2054" width="14" style="193" customWidth="1"/>
    <col min="2055" max="2056" width="9.109375" style="193"/>
    <col min="2057" max="2057" width="11.44140625" style="193" bestFit="1" customWidth="1"/>
    <col min="2058" max="2300" width="9.109375" style="193"/>
    <col min="2301" max="2301" width="16.109375" style="193" customWidth="1"/>
    <col min="2302" max="2302" width="50.44140625" style="193" customWidth="1"/>
    <col min="2303" max="2303" width="6.88671875" style="193" customWidth="1"/>
    <col min="2304" max="2304" width="8" style="193" customWidth="1"/>
    <col min="2305" max="2305" width="12" style="193" customWidth="1"/>
    <col min="2306" max="2306" width="15.33203125" style="193" customWidth="1"/>
    <col min="2307" max="2307" width="9.44140625" style="193" customWidth="1"/>
    <col min="2308" max="2308" width="0" style="193" hidden="1" customWidth="1"/>
    <col min="2309" max="2309" width="9.109375" style="193"/>
    <col min="2310" max="2310" width="14" style="193" customWidth="1"/>
    <col min="2311" max="2312" width="9.109375" style="193"/>
    <col min="2313" max="2313" width="11.44140625" style="193" bestFit="1" customWidth="1"/>
    <col min="2314" max="2556" width="9.109375" style="193"/>
    <col min="2557" max="2557" width="16.109375" style="193" customWidth="1"/>
    <col min="2558" max="2558" width="50.44140625" style="193" customWidth="1"/>
    <col min="2559" max="2559" width="6.88671875" style="193" customWidth="1"/>
    <col min="2560" max="2560" width="8" style="193" customWidth="1"/>
    <col min="2561" max="2561" width="12" style="193" customWidth="1"/>
    <col min="2562" max="2562" width="15.33203125" style="193" customWidth="1"/>
    <col min="2563" max="2563" width="9.44140625" style="193" customWidth="1"/>
    <col min="2564" max="2564" width="0" style="193" hidden="1" customWidth="1"/>
    <col min="2565" max="2565" width="9.109375" style="193"/>
    <col min="2566" max="2566" width="14" style="193" customWidth="1"/>
    <col min="2567" max="2568" width="9.109375" style="193"/>
    <col min="2569" max="2569" width="11.44140625" style="193" bestFit="1" customWidth="1"/>
    <col min="2570" max="2812" width="9.109375" style="193"/>
    <col min="2813" max="2813" width="16.109375" style="193" customWidth="1"/>
    <col min="2814" max="2814" width="50.44140625" style="193" customWidth="1"/>
    <col min="2815" max="2815" width="6.88671875" style="193" customWidth="1"/>
    <col min="2816" max="2816" width="8" style="193" customWidth="1"/>
    <col min="2817" max="2817" width="12" style="193" customWidth="1"/>
    <col min="2818" max="2818" width="15.33203125" style="193" customWidth="1"/>
    <col min="2819" max="2819" width="9.44140625" style="193" customWidth="1"/>
    <col min="2820" max="2820" width="0" style="193" hidden="1" customWidth="1"/>
    <col min="2821" max="2821" width="9.109375" style="193"/>
    <col min="2822" max="2822" width="14" style="193" customWidth="1"/>
    <col min="2823" max="2824" width="9.109375" style="193"/>
    <col min="2825" max="2825" width="11.44140625" style="193" bestFit="1" customWidth="1"/>
    <col min="2826" max="3068" width="9.109375" style="193"/>
    <col min="3069" max="3069" width="16.109375" style="193" customWidth="1"/>
    <col min="3070" max="3070" width="50.44140625" style="193" customWidth="1"/>
    <col min="3071" max="3071" width="6.88671875" style="193" customWidth="1"/>
    <col min="3072" max="3072" width="8" style="193" customWidth="1"/>
    <col min="3073" max="3073" width="12" style="193" customWidth="1"/>
    <col min="3074" max="3074" width="15.33203125" style="193" customWidth="1"/>
    <col min="3075" max="3075" width="9.44140625" style="193" customWidth="1"/>
    <col min="3076" max="3076" width="0" style="193" hidden="1" customWidth="1"/>
    <col min="3077" max="3077" width="9.109375" style="193"/>
    <col min="3078" max="3078" width="14" style="193" customWidth="1"/>
    <col min="3079" max="3080" width="9.109375" style="193"/>
    <col min="3081" max="3081" width="11.44140625" style="193" bestFit="1" customWidth="1"/>
    <col min="3082" max="3324" width="9.109375" style="193"/>
    <col min="3325" max="3325" width="16.109375" style="193" customWidth="1"/>
    <col min="3326" max="3326" width="50.44140625" style="193" customWidth="1"/>
    <col min="3327" max="3327" width="6.88671875" style="193" customWidth="1"/>
    <col min="3328" max="3328" width="8" style="193" customWidth="1"/>
    <col min="3329" max="3329" width="12" style="193" customWidth="1"/>
    <col min="3330" max="3330" width="15.33203125" style="193" customWidth="1"/>
    <col min="3331" max="3331" width="9.44140625" style="193" customWidth="1"/>
    <col min="3332" max="3332" width="0" style="193" hidden="1" customWidth="1"/>
    <col min="3333" max="3333" width="9.109375" style="193"/>
    <col min="3334" max="3334" width="14" style="193" customWidth="1"/>
    <col min="3335" max="3336" width="9.109375" style="193"/>
    <col min="3337" max="3337" width="11.44140625" style="193" bestFit="1" customWidth="1"/>
    <col min="3338" max="3580" width="9.109375" style="193"/>
    <col min="3581" max="3581" width="16.109375" style="193" customWidth="1"/>
    <col min="3582" max="3582" width="50.44140625" style="193" customWidth="1"/>
    <col min="3583" max="3583" width="6.88671875" style="193" customWidth="1"/>
    <col min="3584" max="3584" width="8" style="193" customWidth="1"/>
    <col min="3585" max="3585" width="12" style="193" customWidth="1"/>
    <col min="3586" max="3586" width="15.33203125" style="193" customWidth="1"/>
    <col min="3587" max="3587" width="9.44140625" style="193" customWidth="1"/>
    <col min="3588" max="3588" width="0" style="193" hidden="1" customWidth="1"/>
    <col min="3589" max="3589" width="9.109375" style="193"/>
    <col min="3590" max="3590" width="14" style="193" customWidth="1"/>
    <col min="3591" max="3592" width="9.109375" style="193"/>
    <col min="3593" max="3593" width="11.44140625" style="193" bestFit="1" customWidth="1"/>
    <col min="3594" max="3836" width="9.109375" style="193"/>
    <col min="3837" max="3837" width="16.109375" style="193" customWidth="1"/>
    <col min="3838" max="3838" width="50.44140625" style="193" customWidth="1"/>
    <col min="3839" max="3839" width="6.88671875" style="193" customWidth="1"/>
    <col min="3840" max="3840" width="8" style="193" customWidth="1"/>
    <col min="3841" max="3841" width="12" style="193" customWidth="1"/>
    <col min="3842" max="3842" width="15.33203125" style="193" customWidth="1"/>
    <col min="3843" max="3843" width="9.44140625" style="193" customWidth="1"/>
    <col min="3844" max="3844" width="0" style="193" hidden="1" customWidth="1"/>
    <col min="3845" max="3845" width="9.109375" style="193"/>
    <col min="3846" max="3846" width="14" style="193" customWidth="1"/>
    <col min="3847" max="3848" width="9.109375" style="193"/>
    <col min="3849" max="3849" width="11.44140625" style="193" bestFit="1" customWidth="1"/>
    <col min="3850" max="4092" width="9.109375" style="193"/>
    <col min="4093" max="4093" width="16.109375" style="193" customWidth="1"/>
    <col min="4094" max="4094" width="50.44140625" style="193" customWidth="1"/>
    <col min="4095" max="4095" width="6.88671875" style="193" customWidth="1"/>
    <col min="4096" max="4096" width="8" style="193" customWidth="1"/>
    <col min="4097" max="4097" width="12" style="193" customWidth="1"/>
    <col min="4098" max="4098" width="15.33203125" style="193" customWidth="1"/>
    <col min="4099" max="4099" width="9.44140625" style="193" customWidth="1"/>
    <col min="4100" max="4100" width="0" style="193" hidden="1" customWidth="1"/>
    <col min="4101" max="4101" width="9.109375" style="193"/>
    <col min="4102" max="4102" width="14" style="193" customWidth="1"/>
    <col min="4103" max="4104" width="9.109375" style="193"/>
    <col min="4105" max="4105" width="11.44140625" style="193" bestFit="1" customWidth="1"/>
    <col min="4106" max="4348" width="9.109375" style="193"/>
    <col min="4349" max="4349" width="16.109375" style="193" customWidth="1"/>
    <col min="4350" max="4350" width="50.44140625" style="193" customWidth="1"/>
    <col min="4351" max="4351" width="6.88671875" style="193" customWidth="1"/>
    <col min="4352" max="4352" width="8" style="193" customWidth="1"/>
    <col min="4353" max="4353" width="12" style="193" customWidth="1"/>
    <col min="4354" max="4354" width="15.33203125" style="193" customWidth="1"/>
    <col min="4355" max="4355" width="9.44140625" style="193" customWidth="1"/>
    <col min="4356" max="4356" width="0" style="193" hidden="1" customWidth="1"/>
    <col min="4357" max="4357" width="9.109375" style="193"/>
    <col min="4358" max="4358" width="14" style="193" customWidth="1"/>
    <col min="4359" max="4360" width="9.109375" style="193"/>
    <col min="4361" max="4361" width="11.44140625" style="193" bestFit="1" customWidth="1"/>
    <col min="4362" max="4604" width="9.109375" style="193"/>
    <col min="4605" max="4605" width="16.109375" style="193" customWidth="1"/>
    <col min="4606" max="4606" width="50.44140625" style="193" customWidth="1"/>
    <col min="4607" max="4607" width="6.88671875" style="193" customWidth="1"/>
    <col min="4608" max="4608" width="8" style="193" customWidth="1"/>
    <col min="4609" max="4609" width="12" style="193" customWidth="1"/>
    <col min="4610" max="4610" width="15.33203125" style="193" customWidth="1"/>
    <col min="4611" max="4611" width="9.44140625" style="193" customWidth="1"/>
    <col min="4612" max="4612" width="0" style="193" hidden="1" customWidth="1"/>
    <col min="4613" max="4613" width="9.109375" style="193"/>
    <col min="4614" max="4614" width="14" style="193" customWidth="1"/>
    <col min="4615" max="4616" width="9.109375" style="193"/>
    <col min="4617" max="4617" width="11.44140625" style="193" bestFit="1" customWidth="1"/>
    <col min="4618" max="4860" width="9.109375" style="193"/>
    <col min="4861" max="4861" width="16.109375" style="193" customWidth="1"/>
    <col min="4862" max="4862" width="50.44140625" style="193" customWidth="1"/>
    <col min="4863" max="4863" width="6.88671875" style="193" customWidth="1"/>
    <col min="4864" max="4864" width="8" style="193" customWidth="1"/>
    <col min="4865" max="4865" width="12" style="193" customWidth="1"/>
    <col min="4866" max="4866" width="15.33203125" style="193" customWidth="1"/>
    <col min="4867" max="4867" width="9.44140625" style="193" customWidth="1"/>
    <col min="4868" max="4868" width="0" style="193" hidden="1" customWidth="1"/>
    <col min="4869" max="4869" width="9.109375" style="193"/>
    <col min="4870" max="4870" width="14" style="193" customWidth="1"/>
    <col min="4871" max="4872" width="9.109375" style="193"/>
    <col min="4873" max="4873" width="11.44140625" style="193" bestFit="1" customWidth="1"/>
    <col min="4874" max="5116" width="9.109375" style="193"/>
    <col min="5117" max="5117" width="16.109375" style="193" customWidth="1"/>
    <col min="5118" max="5118" width="50.44140625" style="193" customWidth="1"/>
    <col min="5119" max="5119" width="6.88671875" style="193" customWidth="1"/>
    <col min="5120" max="5120" width="8" style="193" customWidth="1"/>
    <col min="5121" max="5121" width="12" style="193" customWidth="1"/>
    <col min="5122" max="5122" width="15.33203125" style="193" customWidth="1"/>
    <col min="5123" max="5123" width="9.44140625" style="193" customWidth="1"/>
    <col min="5124" max="5124" width="0" style="193" hidden="1" customWidth="1"/>
    <col min="5125" max="5125" width="9.109375" style="193"/>
    <col min="5126" max="5126" width="14" style="193" customWidth="1"/>
    <col min="5127" max="5128" width="9.109375" style="193"/>
    <col min="5129" max="5129" width="11.44140625" style="193" bestFit="1" customWidth="1"/>
    <col min="5130" max="5372" width="9.109375" style="193"/>
    <col min="5373" max="5373" width="16.109375" style="193" customWidth="1"/>
    <col min="5374" max="5374" width="50.44140625" style="193" customWidth="1"/>
    <col min="5375" max="5375" width="6.88671875" style="193" customWidth="1"/>
    <col min="5376" max="5376" width="8" style="193" customWidth="1"/>
    <col min="5377" max="5377" width="12" style="193" customWidth="1"/>
    <col min="5378" max="5378" width="15.33203125" style="193" customWidth="1"/>
    <col min="5379" max="5379" width="9.44140625" style="193" customWidth="1"/>
    <col min="5380" max="5380" width="0" style="193" hidden="1" customWidth="1"/>
    <col min="5381" max="5381" width="9.109375" style="193"/>
    <col min="5382" max="5382" width="14" style="193" customWidth="1"/>
    <col min="5383" max="5384" width="9.109375" style="193"/>
    <col min="5385" max="5385" width="11.44140625" style="193" bestFit="1" customWidth="1"/>
    <col min="5386" max="5628" width="9.109375" style="193"/>
    <col min="5629" max="5629" width="16.109375" style="193" customWidth="1"/>
    <col min="5630" max="5630" width="50.44140625" style="193" customWidth="1"/>
    <col min="5631" max="5631" width="6.88671875" style="193" customWidth="1"/>
    <col min="5632" max="5632" width="8" style="193" customWidth="1"/>
    <col min="5633" max="5633" width="12" style="193" customWidth="1"/>
    <col min="5634" max="5634" width="15.33203125" style="193" customWidth="1"/>
    <col min="5635" max="5635" width="9.44140625" style="193" customWidth="1"/>
    <col min="5636" max="5636" width="0" style="193" hidden="1" customWidth="1"/>
    <col min="5637" max="5637" width="9.109375" style="193"/>
    <col min="5638" max="5638" width="14" style="193" customWidth="1"/>
    <col min="5639" max="5640" width="9.109375" style="193"/>
    <col min="5641" max="5641" width="11.44140625" style="193" bestFit="1" customWidth="1"/>
    <col min="5642" max="5884" width="9.109375" style="193"/>
    <col min="5885" max="5885" width="16.109375" style="193" customWidth="1"/>
    <col min="5886" max="5886" width="50.44140625" style="193" customWidth="1"/>
    <col min="5887" max="5887" width="6.88671875" style="193" customWidth="1"/>
    <col min="5888" max="5888" width="8" style="193" customWidth="1"/>
    <col min="5889" max="5889" width="12" style="193" customWidth="1"/>
    <col min="5890" max="5890" width="15.33203125" style="193" customWidth="1"/>
    <col min="5891" max="5891" width="9.44140625" style="193" customWidth="1"/>
    <col min="5892" max="5892" width="0" style="193" hidden="1" customWidth="1"/>
    <col min="5893" max="5893" width="9.109375" style="193"/>
    <col min="5894" max="5894" width="14" style="193" customWidth="1"/>
    <col min="5895" max="5896" width="9.109375" style="193"/>
    <col min="5897" max="5897" width="11.44140625" style="193" bestFit="1" customWidth="1"/>
    <col min="5898" max="6140" width="9.109375" style="193"/>
    <col min="6141" max="6141" width="16.109375" style="193" customWidth="1"/>
    <col min="6142" max="6142" width="50.44140625" style="193" customWidth="1"/>
    <col min="6143" max="6143" width="6.88671875" style="193" customWidth="1"/>
    <col min="6144" max="6144" width="8" style="193" customWidth="1"/>
    <col min="6145" max="6145" width="12" style="193" customWidth="1"/>
    <col min="6146" max="6146" width="15.33203125" style="193" customWidth="1"/>
    <col min="6147" max="6147" width="9.44140625" style="193" customWidth="1"/>
    <col min="6148" max="6148" width="0" style="193" hidden="1" customWidth="1"/>
    <col min="6149" max="6149" width="9.109375" style="193"/>
    <col min="6150" max="6150" width="14" style="193" customWidth="1"/>
    <col min="6151" max="6152" width="9.109375" style="193"/>
    <col min="6153" max="6153" width="11.44140625" style="193" bestFit="1" customWidth="1"/>
    <col min="6154" max="6396" width="9.109375" style="193"/>
    <col min="6397" max="6397" width="16.109375" style="193" customWidth="1"/>
    <col min="6398" max="6398" width="50.44140625" style="193" customWidth="1"/>
    <col min="6399" max="6399" width="6.88671875" style="193" customWidth="1"/>
    <col min="6400" max="6400" width="8" style="193" customWidth="1"/>
    <col min="6401" max="6401" width="12" style="193" customWidth="1"/>
    <col min="6402" max="6402" width="15.33203125" style="193" customWidth="1"/>
    <col min="6403" max="6403" width="9.44140625" style="193" customWidth="1"/>
    <col min="6404" max="6404" width="0" style="193" hidden="1" customWidth="1"/>
    <col min="6405" max="6405" width="9.109375" style="193"/>
    <col min="6406" max="6406" width="14" style="193" customWidth="1"/>
    <col min="6407" max="6408" width="9.109375" style="193"/>
    <col min="6409" max="6409" width="11.44140625" style="193" bestFit="1" customWidth="1"/>
    <col min="6410" max="6652" width="9.109375" style="193"/>
    <col min="6653" max="6653" width="16.109375" style="193" customWidth="1"/>
    <col min="6654" max="6654" width="50.44140625" style="193" customWidth="1"/>
    <col min="6655" max="6655" width="6.88671875" style="193" customWidth="1"/>
    <col min="6656" max="6656" width="8" style="193" customWidth="1"/>
    <col min="6657" max="6657" width="12" style="193" customWidth="1"/>
    <col min="6658" max="6658" width="15.33203125" style="193" customWidth="1"/>
    <col min="6659" max="6659" width="9.44140625" style="193" customWidth="1"/>
    <col min="6660" max="6660" width="0" style="193" hidden="1" customWidth="1"/>
    <col min="6661" max="6661" width="9.109375" style="193"/>
    <col min="6662" max="6662" width="14" style="193" customWidth="1"/>
    <col min="6663" max="6664" width="9.109375" style="193"/>
    <col min="6665" max="6665" width="11.44140625" style="193" bestFit="1" customWidth="1"/>
    <col min="6666" max="6908" width="9.109375" style="193"/>
    <col min="6909" max="6909" width="16.109375" style="193" customWidth="1"/>
    <col min="6910" max="6910" width="50.44140625" style="193" customWidth="1"/>
    <col min="6911" max="6911" width="6.88671875" style="193" customWidth="1"/>
    <col min="6912" max="6912" width="8" style="193" customWidth="1"/>
    <col min="6913" max="6913" width="12" style="193" customWidth="1"/>
    <col min="6914" max="6914" width="15.33203125" style="193" customWidth="1"/>
    <col min="6915" max="6915" width="9.44140625" style="193" customWidth="1"/>
    <col min="6916" max="6916" width="0" style="193" hidden="1" customWidth="1"/>
    <col min="6917" max="6917" width="9.109375" style="193"/>
    <col min="6918" max="6918" width="14" style="193" customWidth="1"/>
    <col min="6919" max="6920" width="9.109375" style="193"/>
    <col min="6921" max="6921" width="11.44140625" style="193" bestFit="1" customWidth="1"/>
    <col min="6922" max="7164" width="9.109375" style="193"/>
    <col min="7165" max="7165" width="16.109375" style="193" customWidth="1"/>
    <col min="7166" max="7166" width="50.44140625" style="193" customWidth="1"/>
    <col min="7167" max="7167" width="6.88671875" style="193" customWidth="1"/>
    <col min="7168" max="7168" width="8" style="193" customWidth="1"/>
    <col min="7169" max="7169" width="12" style="193" customWidth="1"/>
    <col min="7170" max="7170" width="15.33203125" style="193" customWidth="1"/>
    <col min="7171" max="7171" width="9.44140625" style="193" customWidth="1"/>
    <col min="7172" max="7172" width="0" style="193" hidden="1" customWidth="1"/>
    <col min="7173" max="7173" width="9.109375" style="193"/>
    <col min="7174" max="7174" width="14" style="193" customWidth="1"/>
    <col min="7175" max="7176" width="9.109375" style="193"/>
    <col min="7177" max="7177" width="11.44140625" style="193" bestFit="1" customWidth="1"/>
    <col min="7178" max="7420" width="9.109375" style="193"/>
    <col min="7421" max="7421" width="16.109375" style="193" customWidth="1"/>
    <col min="7422" max="7422" width="50.44140625" style="193" customWidth="1"/>
    <col min="7423" max="7423" width="6.88671875" style="193" customWidth="1"/>
    <col min="7424" max="7424" width="8" style="193" customWidth="1"/>
    <col min="7425" max="7425" width="12" style="193" customWidth="1"/>
    <col min="7426" max="7426" width="15.33203125" style="193" customWidth="1"/>
    <col min="7427" max="7427" width="9.44140625" style="193" customWidth="1"/>
    <col min="7428" max="7428" width="0" style="193" hidden="1" customWidth="1"/>
    <col min="7429" max="7429" width="9.109375" style="193"/>
    <col min="7430" max="7430" width="14" style="193" customWidth="1"/>
    <col min="7431" max="7432" width="9.109375" style="193"/>
    <col min="7433" max="7433" width="11.44140625" style="193" bestFit="1" customWidth="1"/>
    <col min="7434" max="7676" width="9.109375" style="193"/>
    <col min="7677" max="7677" width="16.109375" style="193" customWidth="1"/>
    <col min="7678" max="7678" width="50.44140625" style="193" customWidth="1"/>
    <col min="7679" max="7679" width="6.88671875" style="193" customWidth="1"/>
    <col min="7680" max="7680" width="8" style="193" customWidth="1"/>
    <col min="7681" max="7681" width="12" style="193" customWidth="1"/>
    <col min="7682" max="7682" width="15.33203125" style="193" customWidth="1"/>
    <col min="7683" max="7683" width="9.44140625" style="193" customWidth="1"/>
    <col min="7684" max="7684" width="0" style="193" hidden="1" customWidth="1"/>
    <col min="7685" max="7685" width="9.109375" style="193"/>
    <col min="7686" max="7686" width="14" style="193" customWidth="1"/>
    <col min="7687" max="7688" width="9.109375" style="193"/>
    <col min="7689" max="7689" width="11.44140625" style="193" bestFit="1" customWidth="1"/>
    <col min="7690" max="7932" width="9.109375" style="193"/>
    <col min="7933" max="7933" width="16.109375" style="193" customWidth="1"/>
    <col min="7934" max="7934" width="50.44140625" style="193" customWidth="1"/>
    <col min="7935" max="7935" width="6.88671875" style="193" customWidth="1"/>
    <col min="7936" max="7936" width="8" style="193" customWidth="1"/>
    <col min="7937" max="7937" width="12" style="193" customWidth="1"/>
    <col min="7938" max="7938" width="15.33203125" style="193" customWidth="1"/>
    <col min="7939" max="7939" width="9.44140625" style="193" customWidth="1"/>
    <col min="7940" max="7940" width="0" style="193" hidden="1" customWidth="1"/>
    <col min="7941" max="7941" width="9.109375" style="193"/>
    <col min="7942" max="7942" width="14" style="193" customWidth="1"/>
    <col min="7943" max="7944" width="9.109375" style="193"/>
    <col min="7945" max="7945" width="11.44140625" style="193" bestFit="1" customWidth="1"/>
    <col min="7946" max="8188" width="9.109375" style="193"/>
    <col min="8189" max="8189" width="16.109375" style="193" customWidth="1"/>
    <col min="8190" max="8190" width="50.44140625" style="193" customWidth="1"/>
    <col min="8191" max="8191" width="6.88671875" style="193" customWidth="1"/>
    <col min="8192" max="8192" width="8" style="193" customWidth="1"/>
    <col min="8193" max="8193" width="12" style="193" customWidth="1"/>
    <col min="8194" max="8194" width="15.33203125" style="193" customWidth="1"/>
    <col min="8195" max="8195" width="9.44140625" style="193" customWidth="1"/>
    <col min="8196" max="8196" width="0" style="193" hidden="1" customWidth="1"/>
    <col min="8197" max="8197" width="9.109375" style="193"/>
    <col min="8198" max="8198" width="14" style="193" customWidth="1"/>
    <col min="8199" max="8200" width="9.109375" style="193"/>
    <col min="8201" max="8201" width="11.44140625" style="193" bestFit="1" customWidth="1"/>
    <col min="8202" max="8444" width="9.109375" style="193"/>
    <col min="8445" max="8445" width="16.109375" style="193" customWidth="1"/>
    <col min="8446" max="8446" width="50.44140625" style="193" customWidth="1"/>
    <col min="8447" max="8447" width="6.88671875" style="193" customWidth="1"/>
    <col min="8448" max="8448" width="8" style="193" customWidth="1"/>
    <col min="8449" max="8449" width="12" style="193" customWidth="1"/>
    <col min="8450" max="8450" width="15.33203125" style="193" customWidth="1"/>
    <col min="8451" max="8451" width="9.44140625" style="193" customWidth="1"/>
    <col min="8452" max="8452" width="0" style="193" hidden="1" customWidth="1"/>
    <col min="8453" max="8453" width="9.109375" style="193"/>
    <col min="8454" max="8454" width="14" style="193" customWidth="1"/>
    <col min="8455" max="8456" width="9.109375" style="193"/>
    <col min="8457" max="8457" width="11.44140625" style="193" bestFit="1" customWidth="1"/>
    <col min="8458" max="8700" width="9.109375" style="193"/>
    <col min="8701" max="8701" width="16.109375" style="193" customWidth="1"/>
    <col min="8702" max="8702" width="50.44140625" style="193" customWidth="1"/>
    <col min="8703" max="8703" width="6.88671875" style="193" customWidth="1"/>
    <col min="8704" max="8704" width="8" style="193" customWidth="1"/>
    <col min="8705" max="8705" width="12" style="193" customWidth="1"/>
    <col min="8706" max="8706" width="15.33203125" style="193" customWidth="1"/>
    <col min="8707" max="8707" width="9.44140625" style="193" customWidth="1"/>
    <col min="8708" max="8708" width="0" style="193" hidden="1" customWidth="1"/>
    <col min="8709" max="8709" width="9.109375" style="193"/>
    <col min="8710" max="8710" width="14" style="193" customWidth="1"/>
    <col min="8711" max="8712" width="9.109375" style="193"/>
    <col min="8713" max="8713" width="11.44140625" style="193" bestFit="1" customWidth="1"/>
    <col min="8714" max="8956" width="9.109375" style="193"/>
    <col min="8957" max="8957" width="16.109375" style="193" customWidth="1"/>
    <col min="8958" max="8958" width="50.44140625" style="193" customWidth="1"/>
    <col min="8959" max="8959" width="6.88671875" style="193" customWidth="1"/>
    <col min="8960" max="8960" width="8" style="193" customWidth="1"/>
    <col min="8961" max="8961" width="12" style="193" customWidth="1"/>
    <col min="8962" max="8962" width="15.33203125" style="193" customWidth="1"/>
    <col min="8963" max="8963" width="9.44140625" style="193" customWidth="1"/>
    <col min="8964" max="8964" width="0" style="193" hidden="1" customWidth="1"/>
    <col min="8965" max="8965" width="9.109375" style="193"/>
    <col min="8966" max="8966" width="14" style="193" customWidth="1"/>
    <col min="8967" max="8968" width="9.109375" style="193"/>
    <col min="8969" max="8969" width="11.44140625" style="193" bestFit="1" customWidth="1"/>
    <col min="8970" max="9212" width="9.109375" style="193"/>
    <col min="9213" max="9213" width="16.109375" style="193" customWidth="1"/>
    <col min="9214" max="9214" width="50.44140625" style="193" customWidth="1"/>
    <col min="9215" max="9215" width="6.88671875" style="193" customWidth="1"/>
    <col min="9216" max="9216" width="8" style="193" customWidth="1"/>
    <col min="9217" max="9217" width="12" style="193" customWidth="1"/>
    <col min="9218" max="9218" width="15.33203125" style="193" customWidth="1"/>
    <col min="9219" max="9219" width="9.44140625" style="193" customWidth="1"/>
    <col min="9220" max="9220" width="0" style="193" hidden="1" customWidth="1"/>
    <col min="9221" max="9221" width="9.109375" style="193"/>
    <col min="9222" max="9222" width="14" style="193" customWidth="1"/>
    <col min="9223" max="9224" width="9.109375" style="193"/>
    <col min="9225" max="9225" width="11.44140625" style="193" bestFit="1" customWidth="1"/>
    <col min="9226" max="9468" width="9.109375" style="193"/>
    <col min="9469" max="9469" width="16.109375" style="193" customWidth="1"/>
    <col min="9470" max="9470" width="50.44140625" style="193" customWidth="1"/>
    <col min="9471" max="9471" width="6.88671875" style="193" customWidth="1"/>
    <col min="9472" max="9472" width="8" style="193" customWidth="1"/>
    <col min="9473" max="9473" width="12" style="193" customWidth="1"/>
    <col min="9474" max="9474" width="15.33203125" style="193" customWidth="1"/>
    <col min="9475" max="9475" width="9.44140625" style="193" customWidth="1"/>
    <col min="9476" max="9476" width="0" style="193" hidden="1" customWidth="1"/>
    <col min="9477" max="9477" width="9.109375" style="193"/>
    <col min="9478" max="9478" width="14" style="193" customWidth="1"/>
    <col min="9479" max="9480" width="9.109375" style="193"/>
    <col min="9481" max="9481" width="11.44140625" style="193" bestFit="1" customWidth="1"/>
    <col min="9482" max="9724" width="9.109375" style="193"/>
    <col min="9725" max="9725" width="16.109375" style="193" customWidth="1"/>
    <col min="9726" max="9726" width="50.44140625" style="193" customWidth="1"/>
    <col min="9727" max="9727" width="6.88671875" style="193" customWidth="1"/>
    <col min="9728" max="9728" width="8" style="193" customWidth="1"/>
    <col min="9729" max="9729" width="12" style="193" customWidth="1"/>
    <col min="9730" max="9730" width="15.33203125" style="193" customWidth="1"/>
    <col min="9731" max="9731" width="9.44140625" style="193" customWidth="1"/>
    <col min="9732" max="9732" width="0" style="193" hidden="1" customWidth="1"/>
    <col min="9733" max="9733" width="9.109375" style="193"/>
    <col min="9734" max="9734" width="14" style="193" customWidth="1"/>
    <col min="9735" max="9736" width="9.109375" style="193"/>
    <col min="9737" max="9737" width="11.44140625" style="193" bestFit="1" customWidth="1"/>
    <col min="9738" max="9980" width="9.109375" style="193"/>
    <col min="9981" max="9981" width="16.109375" style="193" customWidth="1"/>
    <col min="9982" max="9982" width="50.44140625" style="193" customWidth="1"/>
    <col min="9983" max="9983" width="6.88671875" style="193" customWidth="1"/>
    <col min="9984" max="9984" width="8" style="193" customWidth="1"/>
    <col min="9985" max="9985" width="12" style="193" customWidth="1"/>
    <col min="9986" max="9986" width="15.33203125" style="193" customWidth="1"/>
    <col min="9987" max="9987" width="9.44140625" style="193" customWidth="1"/>
    <col min="9988" max="9988" width="0" style="193" hidden="1" customWidth="1"/>
    <col min="9989" max="9989" width="9.109375" style="193"/>
    <col min="9990" max="9990" width="14" style="193" customWidth="1"/>
    <col min="9991" max="9992" width="9.109375" style="193"/>
    <col min="9993" max="9993" width="11.44140625" style="193" bestFit="1" customWidth="1"/>
    <col min="9994" max="10236" width="9.109375" style="193"/>
    <col min="10237" max="10237" width="16.109375" style="193" customWidth="1"/>
    <col min="10238" max="10238" width="50.44140625" style="193" customWidth="1"/>
    <col min="10239" max="10239" width="6.88671875" style="193" customWidth="1"/>
    <col min="10240" max="10240" width="8" style="193" customWidth="1"/>
    <col min="10241" max="10241" width="12" style="193" customWidth="1"/>
    <col min="10242" max="10242" width="15.33203125" style="193" customWidth="1"/>
    <col min="10243" max="10243" width="9.44140625" style="193" customWidth="1"/>
    <col min="10244" max="10244" width="0" style="193" hidden="1" customWidth="1"/>
    <col min="10245" max="10245" width="9.109375" style="193"/>
    <col min="10246" max="10246" width="14" style="193" customWidth="1"/>
    <col min="10247" max="10248" width="9.109375" style="193"/>
    <col min="10249" max="10249" width="11.44140625" style="193" bestFit="1" customWidth="1"/>
    <col min="10250" max="10492" width="9.109375" style="193"/>
    <col min="10493" max="10493" width="16.109375" style="193" customWidth="1"/>
    <col min="10494" max="10494" width="50.44140625" style="193" customWidth="1"/>
    <col min="10495" max="10495" width="6.88671875" style="193" customWidth="1"/>
    <col min="10496" max="10496" width="8" style="193" customWidth="1"/>
    <col min="10497" max="10497" width="12" style="193" customWidth="1"/>
    <col min="10498" max="10498" width="15.33203125" style="193" customWidth="1"/>
    <col min="10499" max="10499" width="9.44140625" style="193" customWidth="1"/>
    <col min="10500" max="10500" width="0" style="193" hidden="1" customWidth="1"/>
    <col min="10501" max="10501" width="9.109375" style="193"/>
    <col min="10502" max="10502" width="14" style="193" customWidth="1"/>
    <col min="10503" max="10504" width="9.109375" style="193"/>
    <col min="10505" max="10505" width="11.44140625" style="193" bestFit="1" customWidth="1"/>
    <col min="10506" max="10748" width="9.109375" style="193"/>
    <col min="10749" max="10749" width="16.109375" style="193" customWidth="1"/>
    <col min="10750" max="10750" width="50.44140625" style="193" customWidth="1"/>
    <col min="10751" max="10751" width="6.88671875" style="193" customWidth="1"/>
    <col min="10752" max="10752" width="8" style="193" customWidth="1"/>
    <col min="10753" max="10753" width="12" style="193" customWidth="1"/>
    <col min="10754" max="10754" width="15.33203125" style="193" customWidth="1"/>
    <col min="10755" max="10755" width="9.44140625" style="193" customWidth="1"/>
    <col min="10756" max="10756" width="0" style="193" hidden="1" customWidth="1"/>
    <col min="10757" max="10757" width="9.109375" style="193"/>
    <col min="10758" max="10758" width="14" style="193" customWidth="1"/>
    <col min="10759" max="10760" width="9.109375" style="193"/>
    <col min="10761" max="10761" width="11.44140625" style="193" bestFit="1" customWidth="1"/>
    <col min="10762" max="11004" width="9.109375" style="193"/>
    <col min="11005" max="11005" width="16.109375" style="193" customWidth="1"/>
    <col min="11006" max="11006" width="50.44140625" style="193" customWidth="1"/>
    <col min="11007" max="11007" width="6.88671875" style="193" customWidth="1"/>
    <col min="11008" max="11008" width="8" style="193" customWidth="1"/>
    <col min="11009" max="11009" width="12" style="193" customWidth="1"/>
    <col min="11010" max="11010" width="15.33203125" style="193" customWidth="1"/>
    <col min="11011" max="11011" width="9.44140625" style="193" customWidth="1"/>
    <col min="11012" max="11012" width="0" style="193" hidden="1" customWidth="1"/>
    <col min="11013" max="11013" width="9.109375" style="193"/>
    <col min="11014" max="11014" width="14" style="193" customWidth="1"/>
    <col min="11015" max="11016" width="9.109375" style="193"/>
    <col min="11017" max="11017" width="11.44140625" style="193" bestFit="1" customWidth="1"/>
    <col min="11018" max="11260" width="9.109375" style="193"/>
    <col min="11261" max="11261" width="16.109375" style="193" customWidth="1"/>
    <col min="11262" max="11262" width="50.44140625" style="193" customWidth="1"/>
    <col min="11263" max="11263" width="6.88671875" style="193" customWidth="1"/>
    <col min="11264" max="11264" width="8" style="193" customWidth="1"/>
    <col min="11265" max="11265" width="12" style="193" customWidth="1"/>
    <col min="11266" max="11266" width="15.33203125" style="193" customWidth="1"/>
    <col min="11267" max="11267" width="9.44140625" style="193" customWidth="1"/>
    <col min="11268" max="11268" width="0" style="193" hidden="1" customWidth="1"/>
    <col min="11269" max="11269" width="9.109375" style="193"/>
    <col min="11270" max="11270" width="14" style="193" customWidth="1"/>
    <col min="11271" max="11272" width="9.109375" style="193"/>
    <col min="11273" max="11273" width="11.44140625" style="193" bestFit="1" customWidth="1"/>
    <col min="11274" max="11516" width="9.109375" style="193"/>
    <col min="11517" max="11517" width="16.109375" style="193" customWidth="1"/>
    <col min="11518" max="11518" width="50.44140625" style="193" customWidth="1"/>
    <col min="11519" max="11519" width="6.88671875" style="193" customWidth="1"/>
    <col min="11520" max="11520" width="8" style="193" customWidth="1"/>
    <col min="11521" max="11521" width="12" style="193" customWidth="1"/>
    <col min="11522" max="11522" width="15.33203125" style="193" customWidth="1"/>
    <col min="11523" max="11523" width="9.44140625" style="193" customWidth="1"/>
    <col min="11524" max="11524" width="0" style="193" hidden="1" customWidth="1"/>
    <col min="11525" max="11525" width="9.109375" style="193"/>
    <col min="11526" max="11526" width="14" style="193" customWidth="1"/>
    <col min="11527" max="11528" width="9.109375" style="193"/>
    <col min="11529" max="11529" width="11.44140625" style="193" bestFit="1" customWidth="1"/>
    <col min="11530" max="11772" width="9.109375" style="193"/>
    <col min="11773" max="11773" width="16.109375" style="193" customWidth="1"/>
    <col min="11774" max="11774" width="50.44140625" style="193" customWidth="1"/>
    <col min="11775" max="11775" width="6.88671875" style="193" customWidth="1"/>
    <col min="11776" max="11776" width="8" style="193" customWidth="1"/>
    <col min="11777" max="11777" width="12" style="193" customWidth="1"/>
    <col min="11778" max="11778" width="15.33203125" style="193" customWidth="1"/>
    <col min="11779" max="11779" width="9.44140625" style="193" customWidth="1"/>
    <col min="11780" max="11780" width="0" style="193" hidden="1" customWidth="1"/>
    <col min="11781" max="11781" width="9.109375" style="193"/>
    <col min="11782" max="11782" width="14" style="193" customWidth="1"/>
    <col min="11783" max="11784" width="9.109375" style="193"/>
    <col min="11785" max="11785" width="11.44140625" style="193" bestFit="1" customWidth="1"/>
    <col min="11786" max="12028" width="9.109375" style="193"/>
    <col min="12029" max="12029" width="16.109375" style="193" customWidth="1"/>
    <col min="12030" max="12030" width="50.44140625" style="193" customWidth="1"/>
    <col min="12031" max="12031" width="6.88671875" style="193" customWidth="1"/>
    <col min="12032" max="12032" width="8" style="193" customWidth="1"/>
    <col min="12033" max="12033" width="12" style="193" customWidth="1"/>
    <col min="12034" max="12034" width="15.33203125" style="193" customWidth="1"/>
    <col min="12035" max="12035" width="9.44140625" style="193" customWidth="1"/>
    <col min="12036" max="12036" width="0" style="193" hidden="1" customWidth="1"/>
    <col min="12037" max="12037" width="9.109375" style="193"/>
    <col min="12038" max="12038" width="14" style="193" customWidth="1"/>
    <col min="12039" max="12040" width="9.109375" style="193"/>
    <col min="12041" max="12041" width="11.44140625" style="193" bestFit="1" customWidth="1"/>
    <col min="12042" max="12284" width="9.109375" style="193"/>
    <col min="12285" max="12285" width="16.109375" style="193" customWidth="1"/>
    <col min="12286" max="12286" width="50.44140625" style="193" customWidth="1"/>
    <col min="12287" max="12287" width="6.88671875" style="193" customWidth="1"/>
    <col min="12288" max="12288" width="8" style="193" customWidth="1"/>
    <col min="12289" max="12289" width="12" style="193" customWidth="1"/>
    <col min="12290" max="12290" width="15.33203125" style="193" customWidth="1"/>
    <col min="12291" max="12291" width="9.44140625" style="193" customWidth="1"/>
    <col min="12292" max="12292" width="0" style="193" hidden="1" customWidth="1"/>
    <col min="12293" max="12293" width="9.109375" style="193"/>
    <col min="12294" max="12294" width="14" style="193" customWidth="1"/>
    <col min="12295" max="12296" width="9.109375" style="193"/>
    <col min="12297" max="12297" width="11.44140625" style="193" bestFit="1" customWidth="1"/>
    <col min="12298" max="12540" width="9.109375" style="193"/>
    <col min="12541" max="12541" width="16.109375" style="193" customWidth="1"/>
    <col min="12542" max="12542" width="50.44140625" style="193" customWidth="1"/>
    <col min="12543" max="12543" width="6.88671875" style="193" customWidth="1"/>
    <col min="12544" max="12544" width="8" style="193" customWidth="1"/>
    <col min="12545" max="12545" width="12" style="193" customWidth="1"/>
    <col min="12546" max="12546" width="15.33203125" style="193" customWidth="1"/>
    <col min="12547" max="12547" width="9.44140625" style="193" customWidth="1"/>
    <col min="12548" max="12548" width="0" style="193" hidden="1" customWidth="1"/>
    <col min="12549" max="12549" width="9.109375" style="193"/>
    <col min="12550" max="12550" width="14" style="193" customWidth="1"/>
    <col min="12551" max="12552" width="9.109375" style="193"/>
    <col min="12553" max="12553" width="11.44140625" style="193" bestFit="1" customWidth="1"/>
    <col min="12554" max="12796" width="9.109375" style="193"/>
    <col min="12797" max="12797" width="16.109375" style="193" customWidth="1"/>
    <col min="12798" max="12798" width="50.44140625" style="193" customWidth="1"/>
    <col min="12799" max="12799" width="6.88671875" style="193" customWidth="1"/>
    <col min="12800" max="12800" width="8" style="193" customWidth="1"/>
    <col min="12801" max="12801" width="12" style="193" customWidth="1"/>
    <col min="12802" max="12802" width="15.33203125" style="193" customWidth="1"/>
    <col min="12803" max="12803" width="9.44140625" style="193" customWidth="1"/>
    <col min="12804" max="12804" width="0" style="193" hidden="1" customWidth="1"/>
    <col min="12805" max="12805" width="9.109375" style="193"/>
    <col min="12806" max="12806" width="14" style="193" customWidth="1"/>
    <col min="12807" max="12808" width="9.109375" style="193"/>
    <col min="12809" max="12809" width="11.44140625" style="193" bestFit="1" customWidth="1"/>
    <col min="12810" max="13052" width="9.109375" style="193"/>
    <col min="13053" max="13053" width="16.109375" style="193" customWidth="1"/>
    <col min="13054" max="13054" width="50.44140625" style="193" customWidth="1"/>
    <col min="13055" max="13055" width="6.88671875" style="193" customWidth="1"/>
    <col min="13056" max="13056" width="8" style="193" customWidth="1"/>
    <col min="13057" max="13057" width="12" style="193" customWidth="1"/>
    <col min="13058" max="13058" width="15.33203125" style="193" customWidth="1"/>
    <col min="13059" max="13059" width="9.44140625" style="193" customWidth="1"/>
    <col min="13060" max="13060" width="0" style="193" hidden="1" customWidth="1"/>
    <col min="13061" max="13061" width="9.109375" style="193"/>
    <col min="13062" max="13062" width="14" style="193" customWidth="1"/>
    <col min="13063" max="13064" width="9.109375" style="193"/>
    <col min="13065" max="13065" width="11.44140625" style="193" bestFit="1" customWidth="1"/>
    <col min="13066" max="13308" width="9.109375" style="193"/>
    <col min="13309" max="13309" width="16.109375" style="193" customWidth="1"/>
    <col min="13310" max="13310" width="50.44140625" style="193" customWidth="1"/>
    <col min="13311" max="13311" width="6.88671875" style="193" customWidth="1"/>
    <col min="13312" max="13312" width="8" style="193" customWidth="1"/>
    <col min="13313" max="13313" width="12" style="193" customWidth="1"/>
    <col min="13314" max="13314" width="15.33203125" style="193" customWidth="1"/>
    <col min="13315" max="13315" width="9.44140625" style="193" customWidth="1"/>
    <col min="13316" max="13316" width="0" style="193" hidden="1" customWidth="1"/>
    <col min="13317" max="13317" width="9.109375" style="193"/>
    <col min="13318" max="13318" width="14" style="193" customWidth="1"/>
    <col min="13319" max="13320" width="9.109375" style="193"/>
    <col min="13321" max="13321" width="11.44140625" style="193" bestFit="1" customWidth="1"/>
    <col min="13322" max="13564" width="9.109375" style="193"/>
    <col min="13565" max="13565" width="16.109375" style="193" customWidth="1"/>
    <col min="13566" max="13566" width="50.44140625" style="193" customWidth="1"/>
    <col min="13567" max="13567" width="6.88671875" style="193" customWidth="1"/>
    <col min="13568" max="13568" width="8" style="193" customWidth="1"/>
    <col min="13569" max="13569" width="12" style="193" customWidth="1"/>
    <col min="13570" max="13570" width="15.33203125" style="193" customWidth="1"/>
    <col min="13571" max="13571" width="9.44140625" style="193" customWidth="1"/>
    <col min="13572" max="13572" width="0" style="193" hidden="1" customWidth="1"/>
    <col min="13573" max="13573" width="9.109375" style="193"/>
    <col min="13574" max="13574" width="14" style="193" customWidth="1"/>
    <col min="13575" max="13576" width="9.109375" style="193"/>
    <col min="13577" max="13577" width="11.44140625" style="193" bestFit="1" customWidth="1"/>
    <col min="13578" max="13820" width="9.109375" style="193"/>
    <col min="13821" max="13821" width="16.109375" style="193" customWidth="1"/>
    <col min="13822" max="13822" width="50.44140625" style="193" customWidth="1"/>
    <col min="13823" max="13823" width="6.88671875" style="193" customWidth="1"/>
    <col min="13824" max="13824" width="8" style="193" customWidth="1"/>
    <col min="13825" max="13825" width="12" style="193" customWidth="1"/>
    <col min="13826" max="13826" width="15.33203125" style="193" customWidth="1"/>
    <col min="13827" max="13827" width="9.44140625" style="193" customWidth="1"/>
    <col min="13828" max="13828" width="0" style="193" hidden="1" customWidth="1"/>
    <col min="13829" max="13829" width="9.109375" style="193"/>
    <col min="13830" max="13830" width="14" style="193" customWidth="1"/>
    <col min="13831" max="13832" width="9.109375" style="193"/>
    <col min="13833" max="13833" width="11.44140625" style="193" bestFit="1" customWidth="1"/>
    <col min="13834" max="14076" width="9.109375" style="193"/>
    <col min="14077" max="14077" width="16.109375" style="193" customWidth="1"/>
    <col min="14078" max="14078" width="50.44140625" style="193" customWidth="1"/>
    <col min="14079" max="14079" width="6.88671875" style="193" customWidth="1"/>
    <col min="14080" max="14080" width="8" style="193" customWidth="1"/>
    <col min="14081" max="14081" width="12" style="193" customWidth="1"/>
    <col min="14082" max="14082" width="15.33203125" style="193" customWidth="1"/>
    <col min="14083" max="14083" width="9.44140625" style="193" customWidth="1"/>
    <col min="14084" max="14084" width="0" style="193" hidden="1" customWidth="1"/>
    <col min="14085" max="14085" width="9.109375" style="193"/>
    <col min="14086" max="14086" width="14" style="193" customWidth="1"/>
    <col min="14087" max="14088" width="9.109375" style="193"/>
    <col min="14089" max="14089" width="11.44140625" style="193" bestFit="1" customWidth="1"/>
    <col min="14090" max="14332" width="9.109375" style="193"/>
    <col min="14333" max="14333" width="16.109375" style="193" customWidth="1"/>
    <col min="14334" max="14334" width="50.44140625" style="193" customWidth="1"/>
    <col min="14335" max="14335" width="6.88671875" style="193" customWidth="1"/>
    <col min="14336" max="14336" width="8" style="193" customWidth="1"/>
    <col min="14337" max="14337" width="12" style="193" customWidth="1"/>
    <col min="14338" max="14338" width="15.33203125" style="193" customWidth="1"/>
    <col min="14339" max="14339" width="9.44140625" style="193" customWidth="1"/>
    <col min="14340" max="14340" width="0" style="193" hidden="1" customWidth="1"/>
    <col min="14341" max="14341" width="9.109375" style="193"/>
    <col min="14342" max="14342" width="14" style="193" customWidth="1"/>
    <col min="14343" max="14344" width="9.109375" style="193"/>
    <col min="14345" max="14345" width="11.44140625" style="193" bestFit="1" customWidth="1"/>
    <col min="14346" max="14588" width="9.109375" style="193"/>
    <col min="14589" max="14589" width="16.109375" style="193" customWidth="1"/>
    <col min="14590" max="14590" width="50.44140625" style="193" customWidth="1"/>
    <col min="14591" max="14591" width="6.88671875" style="193" customWidth="1"/>
    <col min="14592" max="14592" width="8" style="193" customWidth="1"/>
    <col min="14593" max="14593" width="12" style="193" customWidth="1"/>
    <col min="14594" max="14594" width="15.33203125" style="193" customWidth="1"/>
    <col min="14595" max="14595" width="9.44140625" style="193" customWidth="1"/>
    <col min="14596" max="14596" width="0" style="193" hidden="1" customWidth="1"/>
    <col min="14597" max="14597" width="9.109375" style="193"/>
    <col min="14598" max="14598" width="14" style="193" customWidth="1"/>
    <col min="14599" max="14600" width="9.109375" style="193"/>
    <col min="14601" max="14601" width="11.44140625" style="193" bestFit="1" customWidth="1"/>
    <col min="14602" max="14844" width="9.109375" style="193"/>
    <col min="14845" max="14845" width="16.109375" style="193" customWidth="1"/>
    <col min="14846" max="14846" width="50.44140625" style="193" customWidth="1"/>
    <col min="14847" max="14847" width="6.88671875" style="193" customWidth="1"/>
    <col min="14848" max="14848" width="8" style="193" customWidth="1"/>
    <col min="14849" max="14849" width="12" style="193" customWidth="1"/>
    <col min="14850" max="14850" width="15.33203125" style="193" customWidth="1"/>
    <col min="14851" max="14851" width="9.44140625" style="193" customWidth="1"/>
    <col min="14852" max="14852" width="0" style="193" hidden="1" customWidth="1"/>
    <col min="14853" max="14853" width="9.109375" style="193"/>
    <col min="14854" max="14854" width="14" style="193" customWidth="1"/>
    <col min="14855" max="14856" width="9.109375" style="193"/>
    <col min="14857" max="14857" width="11.44140625" style="193" bestFit="1" customWidth="1"/>
    <col min="14858" max="15100" width="9.109375" style="193"/>
    <col min="15101" max="15101" width="16.109375" style="193" customWidth="1"/>
    <col min="15102" max="15102" width="50.44140625" style="193" customWidth="1"/>
    <col min="15103" max="15103" width="6.88671875" style="193" customWidth="1"/>
    <col min="15104" max="15104" width="8" style="193" customWidth="1"/>
    <col min="15105" max="15105" width="12" style="193" customWidth="1"/>
    <col min="15106" max="15106" width="15.33203125" style="193" customWidth="1"/>
    <col min="15107" max="15107" width="9.44140625" style="193" customWidth="1"/>
    <col min="15108" max="15108" width="0" style="193" hidden="1" customWidth="1"/>
    <col min="15109" max="15109" width="9.109375" style="193"/>
    <col min="15110" max="15110" width="14" style="193" customWidth="1"/>
    <col min="15111" max="15112" width="9.109375" style="193"/>
    <col min="15113" max="15113" width="11.44140625" style="193" bestFit="1" customWidth="1"/>
    <col min="15114" max="15356" width="9.109375" style="193"/>
    <col min="15357" max="15357" width="16.109375" style="193" customWidth="1"/>
    <col min="15358" max="15358" width="50.44140625" style="193" customWidth="1"/>
    <col min="15359" max="15359" width="6.88671875" style="193" customWidth="1"/>
    <col min="15360" max="15360" width="8" style="193" customWidth="1"/>
    <col min="15361" max="15361" width="12" style="193" customWidth="1"/>
    <col min="15362" max="15362" width="15.33203125" style="193" customWidth="1"/>
    <col min="15363" max="15363" width="9.44140625" style="193" customWidth="1"/>
    <col min="15364" max="15364" width="0" style="193" hidden="1" customWidth="1"/>
    <col min="15365" max="15365" width="9.109375" style="193"/>
    <col min="15366" max="15366" width="14" style="193" customWidth="1"/>
    <col min="15367" max="15368" width="9.109375" style="193"/>
    <col min="15369" max="15369" width="11.44140625" style="193" bestFit="1" customWidth="1"/>
    <col min="15370" max="15612" width="9.109375" style="193"/>
    <col min="15613" max="15613" width="16.109375" style="193" customWidth="1"/>
    <col min="15614" max="15614" width="50.44140625" style="193" customWidth="1"/>
    <col min="15615" max="15615" width="6.88671875" style="193" customWidth="1"/>
    <col min="15616" max="15616" width="8" style="193" customWidth="1"/>
    <col min="15617" max="15617" width="12" style="193" customWidth="1"/>
    <col min="15618" max="15618" width="15.33203125" style="193" customWidth="1"/>
    <col min="15619" max="15619" width="9.44140625" style="193" customWidth="1"/>
    <col min="15620" max="15620" width="0" style="193" hidden="1" customWidth="1"/>
    <col min="15621" max="15621" width="9.109375" style="193"/>
    <col min="15622" max="15622" width="14" style="193" customWidth="1"/>
    <col min="15623" max="15624" width="9.109375" style="193"/>
    <col min="15625" max="15625" width="11.44140625" style="193" bestFit="1" customWidth="1"/>
    <col min="15626" max="15868" width="9.109375" style="193"/>
    <col min="15869" max="15869" width="16.109375" style="193" customWidth="1"/>
    <col min="15870" max="15870" width="50.44140625" style="193" customWidth="1"/>
    <col min="15871" max="15871" width="6.88671875" style="193" customWidth="1"/>
    <col min="15872" max="15872" width="8" style="193" customWidth="1"/>
    <col min="15873" max="15873" width="12" style="193" customWidth="1"/>
    <col min="15874" max="15874" width="15.33203125" style="193" customWidth="1"/>
    <col min="15875" max="15875" width="9.44140625" style="193" customWidth="1"/>
    <col min="15876" max="15876" width="0" style="193" hidden="1" customWidth="1"/>
    <col min="15877" max="15877" width="9.109375" style="193"/>
    <col min="15878" max="15878" width="14" style="193" customWidth="1"/>
    <col min="15879" max="15880" width="9.109375" style="193"/>
    <col min="15881" max="15881" width="11.44140625" style="193" bestFit="1" customWidth="1"/>
    <col min="15882" max="16124" width="9.109375" style="193"/>
    <col min="16125" max="16125" width="16.109375" style="193" customWidth="1"/>
    <col min="16126" max="16126" width="50.44140625" style="193" customWidth="1"/>
    <col min="16127" max="16127" width="6.88671875" style="193" customWidth="1"/>
    <col min="16128" max="16128" width="8" style="193" customWidth="1"/>
    <col min="16129" max="16129" width="12" style="193" customWidth="1"/>
    <col min="16130" max="16130" width="15.33203125" style="193" customWidth="1"/>
    <col min="16131" max="16131" width="9.44140625" style="193" customWidth="1"/>
    <col min="16132" max="16132" width="0" style="193" hidden="1" customWidth="1"/>
    <col min="16133" max="16133" width="9.109375" style="193"/>
    <col min="16134" max="16134" width="14" style="193" customWidth="1"/>
    <col min="16135" max="16136" width="9.109375" style="193"/>
    <col min="16137" max="16137" width="11.44140625" style="193" bestFit="1" customWidth="1"/>
    <col min="16138" max="16384" width="9.109375" style="193"/>
  </cols>
  <sheetData>
    <row r="1" spans="1:7" ht="15">
      <c r="A1" s="343" t="s">
        <v>209</v>
      </c>
      <c r="B1" s="343"/>
      <c r="C1" s="343"/>
      <c r="D1" s="343"/>
      <c r="E1" s="343"/>
      <c r="F1" s="343"/>
    </row>
    <row r="2" spans="1:7" ht="33" customHeight="1">
      <c r="A2" s="344" t="s">
        <v>199</v>
      </c>
      <c r="B2" s="344"/>
      <c r="C2" s="344"/>
      <c r="D2" s="344"/>
      <c r="E2" s="344"/>
      <c r="F2" s="344"/>
    </row>
    <row r="3" spans="1:7" ht="9.75" customHeight="1">
      <c r="A3" s="255"/>
      <c r="B3" s="251"/>
      <c r="C3" s="252"/>
      <c r="D3" s="252"/>
      <c r="E3" s="253"/>
      <c r="F3" s="256"/>
    </row>
    <row r="4" spans="1:7" ht="15">
      <c r="A4" s="254"/>
      <c r="B4" s="363"/>
      <c r="C4" s="364"/>
      <c r="D4" s="364"/>
      <c r="E4" s="364"/>
      <c r="F4" s="364"/>
    </row>
    <row r="5" spans="1:7" thickBot="1">
      <c r="A5" s="254" t="s">
        <v>246</v>
      </c>
      <c r="B5" s="363" t="s">
        <v>212</v>
      </c>
      <c r="C5" s="364"/>
      <c r="D5" s="364"/>
      <c r="E5" s="364"/>
      <c r="F5" s="364"/>
    </row>
    <row r="6" spans="1:7" ht="39.75" customHeight="1" thickTop="1">
      <c r="A6" s="257"/>
      <c r="B6" s="357" t="s">
        <v>213</v>
      </c>
      <c r="C6" s="358"/>
      <c r="D6" s="358"/>
      <c r="E6" s="358"/>
      <c r="F6" s="359"/>
      <c r="G6" s="195"/>
    </row>
    <row r="7" spans="1:7" ht="27" customHeight="1">
      <c r="A7" s="194"/>
      <c r="B7" s="360" t="s">
        <v>214</v>
      </c>
      <c r="C7" s="361"/>
      <c r="D7" s="361"/>
      <c r="E7" s="361"/>
      <c r="F7" s="362"/>
    </row>
    <row r="8" spans="1:7" ht="24.75" customHeight="1">
      <c r="A8" s="194"/>
      <c r="B8" s="360" t="s">
        <v>215</v>
      </c>
      <c r="C8" s="361"/>
      <c r="D8" s="361"/>
      <c r="E8" s="361"/>
      <c r="F8" s="362"/>
    </row>
    <row r="9" spans="1:7" ht="41.25" customHeight="1" thickBot="1">
      <c r="A9" s="194"/>
      <c r="B9" s="360" t="s">
        <v>216</v>
      </c>
      <c r="C9" s="361"/>
      <c r="D9" s="361"/>
      <c r="E9" s="361"/>
      <c r="F9" s="362"/>
    </row>
    <row r="10" spans="1:7" s="195" customFormat="1" ht="55.8" thickTop="1">
      <c r="A10" s="371"/>
      <c r="B10" s="373" t="s">
        <v>1</v>
      </c>
      <c r="C10" s="373" t="s">
        <v>2</v>
      </c>
      <c r="D10" s="196" t="s">
        <v>3</v>
      </c>
      <c r="E10" s="196" t="s">
        <v>217</v>
      </c>
      <c r="F10" s="197" t="s">
        <v>218</v>
      </c>
    </row>
    <row r="11" spans="1:7" s="201" customFormat="1" ht="16.2" thickBot="1">
      <c r="A11" s="372"/>
      <c r="B11" s="374"/>
      <c r="C11" s="374"/>
      <c r="D11" s="198" t="s">
        <v>4</v>
      </c>
      <c r="E11" s="199" t="s">
        <v>5</v>
      </c>
      <c r="F11" s="200" t="s">
        <v>6</v>
      </c>
    </row>
    <row r="12" spans="1:7" ht="13.8" customHeight="1" thickTop="1" thickBot="1">
      <c r="A12" s="202"/>
      <c r="B12" s="203"/>
      <c r="C12" s="204"/>
      <c r="D12" s="205"/>
      <c r="E12" s="206"/>
      <c r="F12" s="207"/>
    </row>
    <row r="13" spans="1:7" s="209" customFormat="1" ht="20.100000000000001" customHeight="1" thickTop="1" thickBot="1">
      <c r="A13" s="208" t="s">
        <v>247</v>
      </c>
      <c r="B13" s="365" t="s">
        <v>219</v>
      </c>
      <c r="C13" s="366"/>
      <c r="D13" s="366"/>
      <c r="E13" s="366"/>
      <c r="F13" s="367"/>
    </row>
    <row r="14" spans="1:7" s="209" customFormat="1" ht="124.8" thickTop="1">
      <c r="A14" s="210" t="s">
        <v>248</v>
      </c>
      <c r="B14" s="211" t="s">
        <v>220</v>
      </c>
      <c r="C14" s="212" t="s">
        <v>221</v>
      </c>
      <c r="D14" s="213">
        <v>216</v>
      </c>
      <c r="E14" s="328">
        <v>0</v>
      </c>
      <c r="F14" s="329">
        <f>D14*E14</f>
        <v>0</v>
      </c>
    </row>
    <row r="15" spans="1:7" s="209" customFormat="1" ht="89.25" customHeight="1">
      <c r="A15" s="210" t="s">
        <v>249</v>
      </c>
      <c r="B15" s="211" t="s">
        <v>222</v>
      </c>
      <c r="C15" s="212" t="s">
        <v>118</v>
      </c>
      <c r="D15" s="213">
        <v>4</v>
      </c>
      <c r="E15" s="328">
        <v>0</v>
      </c>
      <c r="F15" s="329">
        <f>D15*E15</f>
        <v>0</v>
      </c>
    </row>
    <row r="16" spans="1:7" s="209" customFormat="1" ht="82.8">
      <c r="A16" s="214" t="s">
        <v>251</v>
      </c>
      <c r="B16" s="215" t="s">
        <v>223</v>
      </c>
      <c r="C16" s="216"/>
      <c r="D16" s="217"/>
      <c r="E16" s="330"/>
      <c r="F16" s="331"/>
    </row>
    <row r="17" spans="1:6" ht="15">
      <c r="A17" s="210"/>
      <c r="B17" s="218" t="s">
        <v>224</v>
      </c>
      <c r="C17" s="219" t="s">
        <v>225</v>
      </c>
      <c r="D17" s="219">
        <v>1</v>
      </c>
      <c r="E17" s="332">
        <v>0</v>
      </c>
      <c r="F17" s="333">
        <f>D17*E17</f>
        <v>0</v>
      </c>
    </row>
    <row r="18" spans="1:6" s="209" customFormat="1" ht="13.8">
      <c r="A18" s="220"/>
      <c r="B18" s="220"/>
      <c r="C18" s="220"/>
      <c r="D18" s="220"/>
      <c r="E18" s="221"/>
      <c r="F18" s="222"/>
    </row>
    <row r="19" spans="1:6" s="209" customFormat="1" ht="20.100000000000001" customHeight="1">
      <c r="A19" s="375" t="s">
        <v>226</v>
      </c>
      <c r="B19" s="369"/>
      <c r="C19" s="369"/>
      <c r="D19" s="369"/>
      <c r="E19" s="370"/>
      <c r="F19" s="334">
        <f>SUM(F14:F17)</f>
        <v>0</v>
      </c>
    </row>
    <row r="20" spans="1:6" s="209" customFormat="1" ht="14.4" thickBot="1">
      <c r="A20" s="223"/>
      <c r="B20" s="223"/>
      <c r="C20" s="223"/>
      <c r="D20" s="223"/>
      <c r="E20" s="223"/>
      <c r="F20" s="224"/>
    </row>
    <row r="21" spans="1:6" s="209" customFormat="1" ht="20.100000000000001" customHeight="1" thickTop="1" thickBot="1">
      <c r="A21" s="208" t="s">
        <v>252</v>
      </c>
      <c r="B21" s="365" t="s">
        <v>227</v>
      </c>
      <c r="C21" s="366"/>
      <c r="D21" s="366"/>
      <c r="E21" s="366"/>
      <c r="F21" s="367"/>
    </row>
    <row r="22" spans="1:6" ht="45" customHeight="1" thickTop="1">
      <c r="A22" s="214" t="s">
        <v>253</v>
      </c>
      <c r="B22" s="225" t="s">
        <v>228</v>
      </c>
      <c r="C22" s="226"/>
      <c r="D22" s="226"/>
      <c r="E22" s="227"/>
      <c r="F22" s="228"/>
    </row>
    <row r="23" spans="1:6" ht="41.4">
      <c r="A23" s="210"/>
      <c r="B23" s="218" t="s">
        <v>229</v>
      </c>
      <c r="C23" s="219" t="s">
        <v>221</v>
      </c>
      <c r="D23" s="219">
        <v>216</v>
      </c>
      <c r="E23" s="332"/>
      <c r="F23" s="333">
        <f>D23*E23</f>
        <v>0</v>
      </c>
    </row>
    <row r="24" spans="1:6" ht="69">
      <c r="A24" s="229" t="s">
        <v>254</v>
      </c>
      <c r="B24" s="230" t="s">
        <v>230</v>
      </c>
      <c r="C24" s="231"/>
      <c r="D24" s="231"/>
      <c r="E24" s="335"/>
      <c r="F24" s="336"/>
    </row>
    <row r="25" spans="1:6" s="195" customFormat="1" ht="15">
      <c r="A25" s="210"/>
      <c r="B25" s="218" t="s">
        <v>231</v>
      </c>
      <c r="C25" s="219" t="s">
        <v>118</v>
      </c>
      <c r="D25" s="219">
        <v>4</v>
      </c>
      <c r="E25" s="332"/>
      <c r="F25" s="333">
        <f>D25*E25</f>
        <v>0</v>
      </c>
    </row>
    <row r="26" spans="1:6" ht="57.75" customHeight="1">
      <c r="A26" s="214" t="s">
        <v>250</v>
      </c>
      <c r="B26" s="230" t="s">
        <v>232</v>
      </c>
      <c r="C26" s="231"/>
      <c r="D26" s="231"/>
      <c r="E26" s="335"/>
      <c r="F26" s="336"/>
    </row>
    <row r="27" spans="1:6" s="195" customFormat="1" ht="15">
      <c r="A27" s="210"/>
      <c r="B27" s="218" t="s">
        <v>231</v>
      </c>
      <c r="C27" s="219" t="s">
        <v>118</v>
      </c>
      <c r="D27" s="219">
        <v>4</v>
      </c>
      <c r="E27" s="332"/>
      <c r="F27" s="333">
        <f>D27*E27</f>
        <v>0</v>
      </c>
    </row>
    <row r="28" spans="1:6" ht="27.6">
      <c r="A28" s="229" t="s">
        <v>255</v>
      </c>
      <c r="B28" s="230" t="s">
        <v>233</v>
      </c>
      <c r="C28" s="231"/>
      <c r="D28" s="231"/>
      <c r="E28" s="335"/>
      <c r="F28" s="336"/>
    </row>
    <row r="29" spans="1:6" s="195" customFormat="1" ht="27.6">
      <c r="A29" s="210"/>
      <c r="B29" s="218" t="s">
        <v>234</v>
      </c>
      <c r="C29" s="219" t="s">
        <v>118</v>
      </c>
      <c r="D29" s="219">
        <v>2</v>
      </c>
      <c r="E29" s="332"/>
      <c r="F29" s="333">
        <f>D29*E29</f>
        <v>0</v>
      </c>
    </row>
    <row r="30" spans="1:6" ht="41.4">
      <c r="A30" s="229" t="s">
        <v>256</v>
      </c>
      <c r="B30" s="230" t="s">
        <v>235</v>
      </c>
      <c r="C30" s="231"/>
      <c r="D30" s="231"/>
      <c r="E30" s="335"/>
      <c r="F30" s="336"/>
    </row>
    <row r="31" spans="1:6" s="195" customFormat="1" ht="15">
      <c r="A31" s="210"/>
      <c r="B31" s="218" t="s">
        <v>231</v>
      </c>
      <c r="C31" s="219" t="s">
        <v>118</v>
      </c>
      <c r="D31" s="219">
        <v>10</v>
      </c>
      <c r="E31" s="332"/>
      <c r="F31" s="333">
        <f>D31*E31</f>
        <v>0</v>
      </c>
    </row>
    <row r="32" spans="1:6" s="209" customFormat="1" ht="41.4">
      <c r="A32" s="214" t="s">
        <v>257</v>
      </c>
      <c r="B32" s="232" t="s">
        <v>236</v>
      </c>
      <c r="C32" s="216"/>
      <c r="D32" s="217"/>
      <c r="E32" s="330"/>
      <c r="F32" s="331">
        <f>D32*E32</f>
        <v>0</v>
      </c>
    </row>
    <row r="33" spans="1:8" ht="41.4">
      <c r="A33" s="210"/>
      <c r="B33" s="218" t="s">
        <v>237</v>
      </c>
      <c r="C33" s="219" t="s">
        <v>221</v>
      </c>
      <c r="D33" s="219">
        <v>36</v>
      </c>
      <c r="E33" s="332"/>
      <c r="F33" s="333">
        <f>D33*E33</f>
        <v>0</v>
      </c>
    </row>
    <row r="34" spans="1:8" s="209" customFormat="1" ht="13.8">
      <c r="E34" s="233"/>
      <c r="F34" s="224"/>
    </row>
    <row r="35" spans="1:8" s="209" customFormat="1" ht="20.100000000000001" customHeight="1">
      <c r="A35" s="375" t="s">
        <v>238</v>
      </c>
      <c r="B35" s="369"/>
      <c r="C35" s="369"/>
      <c r="D35" s="369"/>
      <c r="E35" s="370"/>
      <c r="F35" s="334">
        <f>SUM(F22:F34)</f>
        <v>0</v>
      </c>
    </row>
    <row r="36" spans="1:8" s="209" customFormat="1" ht="14.4" thickBot="1">
      <c r="E36" s="233"/>
      <c r="F36" s="224"/>
    </row>
    <row r="37" spans="1:8" s="209" customFormat="1" ht="20.100000000000001" customHeight="1" thickTop="1" thickBot="1">
      <c r="A37" s="208" t="s">
        <v>258</v>
      </c>
      <c r="B37" s="365" t="s">
        <v>239</v>
      </c>
      <c r="C37" s="366"/>
      <c r="D37" s="366"/>
      <c r="E37" s="366"/>
      <c r="F37" s="367"/>
    </row>
    <row r="38" spans="1:8" s="209" customFormat="1" ht="28.2" thickTop="1">
      <c r="A38" s="210" t="s">
        <v>259</v>
      </c>
      <c r="B38" s="211" t="s">
        <v>240</v>
      </c>
      <c r="C38" s="212" t="s">
        <v>207</v>
      </c>
      <c r="D38" s="212">
        <v>1</v>
      </c>
      <c r="E38" s="328">
        <v>0</v>
      </c>
      <c r="F38" s="329">
        <f>D38*E38</f>
        <v>0</v>
      </c>
    </row>
    <row r="39" spans="1:8" s="209" customFormat="1" ht="26.25" customHeight="1">
      <c r="A39" s="210" t="s">
        <v>260</v>
      </c>
      <c r="B39" s="211" t="s">
        <v>241</v>
      </c>
      <c r="C39" s="212" t="s">
        <v>207</v>
      </c>
      <c r="D39" s="212">
        <v>1</v>
      </c>
      <c r="E39" s="328">
        <v>0</v>
      </c>
      <c r="F39" s="329">
        <f>D39*E39</f>
        <v>0</v>
      </c>
    </row>
    <row r="40" spans="1:8" customFormat="1" ht="18.75" customHeight="1">
      <c r="A40" s="210" t="s">
        <v>261</v>
      </c>
      <c r="B40" s="234" t="s">
        <v>242</v>
      </c>
      <c r="C40" s="212" t="s">
        <v>207</v>
      </c>
      <c r="D40" s="212">
        <v>1</v>
      </c>
      <c r="E40" s="328">
        <v>0</v>
      </c>
      <c r="F40" s="329">
        <f>D40*E40</f>
        <v>0</v>
      </c>
      <c r="G40" s="235"/>
      <c r="H40" s="235"/>
    </row>
    <row r="41" spans="1:8" s="209" customFormat="1" ht="13.5" customHeight="1">
      <c r="A41" s="220"/>
      <c r="B41" s="220"/>
      <c r="C41" s="220"/>
      <c r="D41" s="220"/>
      <c r="E41" s="221"/>
      <c r="F41" s="222"/>
    </row>
    <row r="42" spans="1:8" s="209" customFormat="1" ht="20.100000000000001" customHeight="1">
      <c r="A42" s="368" t="s">
        <v>243</v>
      </c>
      <c r="B42" s="369"/>
      <c r="C42" s="369"/>
      <c r="D42" s="369"/>
      <c r="E42" s="370"/>
      <c r="F42" s="337">
        <f>SUM(F38:F40)</f>
        <v>0</v>
      </c>
    </row>
    <row r="43" spans="1:8" s="209" customFormat="1" ht="13.8">
      <c r="E43" s="233"/>
      <c r="F43" s="224"/>
    </row>
    <row r="44" spans="1:8" s="209" customFormat="1" ht="13.8">
      <c r="E44" s="233"/>
      <c r="F44" s="224"/>
    </row>
    <row r="45" spans="1:8" s="209" customFormat="1" ht="14.4" thickBot="1">
      <c r="E45" s="233"/>
      <c r="F45" s="224"/>
    </row>
    <row r="46" spans="1:8" s="209" customFormat="1" ht="15" thickTop="1" thickBot="1">
      <c r="A46" s="376" t="s">
        <v>11</v>
      </c>
      <c r="B46" s="377"/>
      <c r="C46" s="377"/>
      <c r="D46" s="377"/>
      <c r="E46" s="377"/>
      <c r="F46" s="378"/>
    </row>
    <row r="47" spans="1:8" s="209" customFormat="1" ht="15" thickTop="1" thickBot="1">
      <c r="E47" s="233"/>
      <c r="F47" s="224"/>
    </row>
    <row r="48" spans="1:8" s="209" customFormat="1" ht="20.100000000000001" customHeight="1" thickTop="1" thickBot="1">
      <c r="A48" s="258" t="str">
        <f>A13</f>
        <v>02.01</v>
      </c>
      <c r="B48" s="379" t="str">
        <f>B13</f>
        <v>ДЕМОНТАЖНИ РАДОВИ</v>
      </c>
      <c r="C48" s="380"/>
      <c r="D48" s="380"/>
      <c r="E48" s="381"/>
      <c r="F48" s="338">
        <f>F19</f>
        <v>0</v>
      </c>
    </row>
    <row r="49" spans="1:6" s="209" customFormat="1" ht="20.100000000000001" customHeight="1" thickTop="1" thickBot="1">
      <c r="A49" s="258" t="str">
        <f>A21</f>
        <v>02.02</v>
      </c>
      <c r="B49" s="379" t="str">
        <f>B21:B21</f>
        <v>ЕЛЕКТРОМОНТАЖНИ РАДОВИ</v>
      </c>
      <c r="C49" s="380"/>
      <c r="D49" s="380"/>
      <c r="E49" s="381"/>
      <c r="F49" s="338">
        <f>F35</f>
        <v>0</v>
      </c>
    </row>
    <row r="50" spans="1:6" s="209" customFormat="1" ht="20.100000000000001" customHeight="1" thickTop="1" thickBot="1">
      <c r="A50" s="258" t="str">
        <f>A37</f>
        <v>02.03</v>
      </c>
      <c r="B50" s="379" t="str">
        <f>B37</f>
        <v>ПРИПРЕМНО-ЗАВРШНИ РАДОВИ</v>
      </c>
      <c r="C50" s="380"/>
      <c r="D50" s="380"/>
      <c r="E50" s="381"/>
      <c r="F50" s="338">
        <f>F42</f>
        <v>0</v>
      </c>
    </row>
    <row r="51" spans="1:6" s="209" customFormat="1" ht="20.100000000000001" customHeight="1" thickTop="1" thickBot="1">
      <c r="A51" s="236"/>
      <c r="B51" s="237"/>
      <c r="C51" s="237"/>
      <c r="D51" s="237"/>
      <c r="E51" s="223"/>
      <c r="F51" s="339"/>
    </row>
    <row r="52" spans="1:6" s="209" customFormat="1" ht="15" thickTop="1" thickBot="1">
      <c r="B52" s="382" t="s">
        <v>208</v>
      </c>
      <c r="C52" s="383"/>
      <c r="D52" s="383"/>
      <c r="E52" s="384"/>
      <c r="F52" s="340">
        <f>SUM(F48:F50)</f>
        <v>0</v>
      </c>
    </row>
    <row r="53" spans="1:6" s="243" customFormat="1" ht="14.4" thickTop="1">
      <c r="A53" s="238"/>
      <c r="B53" s="239"/>
      <c r="C53" s="240"/>
      <c r="D53" s="241"/>
      <c r="E53" s="242"/>
    </row>
  </sheetData>
  <sheetProtection algorithmName="SHA-512" hashValue="eXMRqtU4AUnuW9SCg2/zRxHZ2kHntLM1edHGVnhHcQ8dM8DQcYMSlUGDIU7gYJ4X6xeBLhgncv5X+IwibTTtag==" saltValue="T1N/EJkJAKeOQbFeBtongg==" spinCount="100000" sheet="1" objects="1" scenarios="1"/>
  <mergeCells count="22">
    <mergeCell ref="A46:F46"/>
    <mergeCell ref="B48:E48"/>
    <mergeCell ref="B49:E49"/>
    <mergeCell ref="B50:E50"/>
    <mergeCell ref="B52:E52"/>
    <mergeCell ref="B37:F37"/>
    <mergeCell ref="A42:E42"/>
    <mergeCell ref="B8:F8"/>
    <mergeCell ref="B9:F9"/>
    <mergeCell ref="A10:A11"/>
    <mergeCell ref="B10:B11"/>
    <mergeCell ref="C10:C11"/>
    <mergeCell ref="B13:F13"/>
    <mergeCell ref="A19:E19"/>
    <mergeCell ref="B21:F21"/>
    <mergeCell ref="A35:E35"/>
    <mergeCell ref="A1:F1"/>
    <mergeCell ref="A2:F2"/>
    <mergeCell ref="B6:F6"/>
    <mergeCell ref="B7:F7"/>
    <mergeCell ref="B5:F5"/>
    <mergeCell ref="B4:F4"/>
  </mergeCells>
  <pageMargins left="0.70866141732283472" right="0.70866141732283472" top="0.74803149606299213" bottom="0.74803149606299213" header="0.31496062992125984" footer="0.31496062992125984"/>
  <pageSetup scale="82" orientation="portrait" horizontalDpi="4294967294" verticalDpi="4294967294" r:id="rId1"/>
  <headerFooter>
    <oddFooter>&amp;CСанација крова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87648-2FB3-47BF-98E2-228CA169956A}">
  <dimension ref="A6:G32"/>
  <sheetViews>
    <sheetView showZeros="0" view="pageBreakPreview" zoomScaleNormal="100" zoomScaleSheetLayoutView="100" workbookViewId="0">
      <selection activeCell="A7" sqref="A7:F7"/>
    </sheetView>
  </sheetViews>
  <sheetFormatPr defaultColWidth="9.109375" defaultRowHeight="14.4"/>
  <cols>
    <col min="1" max="1" width="9.6640625" style="262" customWidth="1"/>
    <col min="2" max="2" width="36.44140625" style="262" customWidth="1"/>
    <col min="3" max="3" width="5.6640625" style="262" customWidth="1"/>
    <col min="4" max="4" width="9.6640625" style="262" customWidth="1"/>
    <col min="5" max="5" width="9.5546875" style="262" customWidth="1"/>
    <col min="6" max="6" width="21.109375" style="262" customWidth="1"/>
    <col min="7" max="7" width="1.6640625" style="262" customWidth="1"/>
    <col min="8" max="8" width="1.5546875" style="263" customWidth="1"/>
    <col min="9" max="9" width="6" style="263" customWidth="1"/>
    <col min="10" max="16384" width="9.109375" style="263"/>
  </cols>
  <sheetData>
    <row r="6" spans="1:6">
      <c r="A6" s="259"/>
      <c r="B6" s="260"/>
      <c r="C6" s="260"/>
      <c r="D6" s="261"/>
      <c r="E6" s="235"/>
      <c r="F6" s="235"/>
    </row>
    <row r="7" spans="1:6" ht="44.25" customHeight="1">
      <c r="A7" s="344" t="s">
        <v>264</v>
      </c>
      <c r="B7" s="344"/>
      <c r="C7" s="344"/>
      <c r="D7" s="344"/>
      <c r="E7" s="344"/>
      <c r="F7" s="344"/>
    </row>
    <row r="8" spans="1:6">
      <c r="A8" s="259"/>
      <c r="B8" s="264"/>
      <c r="C8" s="260"/>
      <c r="D8" s="261"/>
      <c r="E8" s="235"/>
      <c r="F8" s="235"/>
    </row>
    <row r="9" spans="1:6" ht="16.2" thickBot="1">
      <c r="A9" s="265"/>
      <c r="B9" s="266"/>
      <c r="C9" s="265"/>
      <c r="D9" s="267"/>
      <c r="E9" s="261"/>
      <c r="F9" s="235"/>
    </row>
    <row r="10" spans="1:6" ht="16.8" thickTop="1" thickBot="1">
      <c r="A10" s="268" t="s">
        <v>200</v>
      </c>
      <c r="B10" s="386" t="s">
        <v>262</v>
      </c>
      <c r="C10" s="386"/>
      <c r="D10" s="386"/>
      <c r="E10" s="386"/>
      <c r="F10" s="387"/>
    </row>
    <row r="11" spans="1:6" ht="15.6" thickTop="1" thickBot="1">
      <c r="A11" s="388"/>
      <c r="B11" s="388"/>
      <c r="C11" s="388"/>
      <c r="D11" s="388"/>
      <c r="E11" s="388"/>
      <c r="F11" s="388"/>
    </row>
    <row r="12" spans="1:6" ht="16.8" thickTop="1" thickBot="1">
      <c r="A12" s="269" t="s">
        <v>265</v>
      </c>
      <c r="B12" s="389" t="s">
        <v>245</v>
      </c>
      <c r="C12" s="389"/>
      <c r="D12" s="389"/>
      <c r="E12" s="389"/>
      <c r="F12" s="341">
        <f>АРХИТЕКТУРА!F258</f>
        <v>0</v>
      </c>
    </row>
    <row r="13" spans="1:6" ht="16.8" thickTop="1" thickBot="1">
      <c r="A13" s="269" t="s">
        <v>266</v>
      </c>
      <c r="B13" s="389" t="s">
        <v>212</v>
      </c>
      <c r="C13" s="389"/>
      <c r="D13" s="389"/>
      <c r="E13" s="389"/>
      <c r="F13" s="342">
        <f>'ЕЛЕКТРОЕНЕРГЕТСКЕ ИНСТАЛАЦИЈЕ'!F52</f>
        <v>0</v>
      </c>
    </row>
    <row r="14" spans="1:6" ht="16.8" thickTop="1" thickBot="1">
      <c r="A14" s="270"/>
      <c r="B14" s="385"/>
      <c r="C14" s="385"/>
      <c r="D14" s="385"/>
      <c r="E14" s="385"/>
      <c r="F14" s="342"/>
    </row>
    <row r="15" spans="1:6" ht="16.8" thickTop="1" thickBot="1">
      <c r="A15" s="271"/>
      <c r="B15" s="272"/>
      <c r="C15" s="273"/>
      <c r="D15" s="274"/>
      <c r="E15" s="275" t="s">
        <v>263</v>
      </c>
      <c r="F15" s="342">
        <f>SUM(F9:F14)</f>
        <v>0</v>
      </c>
    </row>
    <row r="16" spans="1:6" ht="16.2" thickTop="1">
      <c r="B16" s="276"/>
      <c r="D16" s="277"/>
      <c r="E16" s="235"/>
      <c r="F16" s="235"/>
    </row>
    <row r="17" spans="1:6" ht="15.6">
      <c r="A17" s="265"/>
      <c r="B17" s="266"/>
      <c r="C17" s="265"/>
      <c r="D17" s="277"/>
      <c r="E17" s="235"/>
      <c r="F17" s="235"/>
    </row>
    <row r="18" spans="1:6" ht="15.6">
      <c r="A18" s="265"/>
      <c r="B18" s="266"/>
      <c r="C18" s="265"/>
      <c r="D18" s="277"/>
      <c r="E18" s="235"/>
      <c r="F18" s="235"/>
    </row>
    <row r="19" spans="1:6" ht="15.6">
      <c r="A19" s="265"/>
      <c r="B19" s="266"/>
      <c r="C19" s="265"/>
      <c r="D19" s="277"/>
      <c r="E19" s="235"/>
      <c r="F19" s="235"/>
    </row>
    <row r="20" spans="1:6" ht="15.6">
      <c r="A20" s="265"/>
      <c r="B20" s="266"/>
      <c r="C20" s="265"/>
      <c r="D20" s="277"/>
      <c r="E20" s="235"/>
      <c r="F20" s="235"/>
    </row>
    <row r="21" spans="1:6" ht="15.6">
      <c r="A21" s="265"/>
      <c r="B21" s="266"/>
      <c r="C21" s="265"/>
      <c r="D21" s="277"/>
      <c r="E21" s="235"/>
      <c r="F21" s="235"/>
    </row>
    <row r="22" spans="1:6" ht="15.6">
      <c r="A22" s="278"/>
      <c r="B22" s="279"/>
      <c r="C22" s="278"/>
      <c r="D22" s="277"/>
      <c r="E22" s="235"/>
      <c r="F22" s="235"/>
    </row>
    <row r="23" spans="1:6" ht="15.6">
      <c r="A23" s="278"/>
      <c r="B23" s="279"/>
      <c r="C23" s="278"/>
      <c r="D23" s="277"/>
      <c r="E23" s="235"/>
      <c r="F23" s="235"/>
    </row>
    <row r="24" spans="1:6" ht="15.6">
      <c r="A24" s="278"/>
      <c r="B24" s="279"/>
      <c r="C24" s="278"/>
      <c r="D24" s="277"/>
      <c r="E24" s="235"/>
      <c r="F24" s="235"/>
    </row>
    <row r="25" spans="1:6">
      <c r="A25" s="259"/>
      <c r="B25" s="264"/>
      <c r="C25" s="277"/>
      <c r="D25" s="280"/>
      <c r="E25" s="235"/>
      <c r="F25" s="235"/>
    </row>
    <row r="26" spans="1:6">
      <c r="A26" s="259"/>
      <c r="B26" s="264"/>
      <c r="C26" s="277"/>
      <c r="D26" s="281"/>
      <c r="E26" s="261"/>
      <c r="F26" s="261"/>
    </row>
    <row r="32" spans="1:6">
      <c r="B32" s="282"/>
    </row>
  </sheetData>
  <sheetProtection algorithmName="SHA-512" hashValue="DIRuk9DeRYww3B1yeg6Q3iELFvs0dcq1uGAVvQNx+wQLCdY7jlFm2IyrqCpjMiTzM4u3ZYJKzm39L/PnxeBjAg==" saltValue="rIgSVFDPJqcPLtrZS8cTSQ==" spinCount="100000" sheet="1" objects="1" scenarios="1"/>
  <mergeCells count="6">
    <mergeCell ref="B14:E14"/>
    <mergeCell ref="A7:F7"/>
    <mergeCell ref="B10:F10"/>
    <mergeCell ref="A11:F11"/>
    <mergeCell ref="B12:E12"/>
    <mergeCell ref="B13:E13"/>
  </mergeCells>
  <pageMargins left="0.7" right="0.7" top="0.75" bottom="0.75" header="0.3" footer="0.3"/>
  <pageSetup scale="98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АРХИТЕКТУРА</vt:lpstr>
      <vt:lpstr>ЕЛЕКТРОЕНЕРГЕТСКЕ ИНСТАЛАЦИЈЕ</vt:lpstr>
      <vt:lpstr>РЕКАПИТУЛАЦИЈА</vt:lpstr>
      <vt:lpstr>АРХИТЕКТУРА!Print_Area</vt:lpstr>
      <vt:lpstr>АРХИТЕКТУРА!Print_Titles</vt:lpstr>
      <vt:lpstr>'ЕЛЕКТРОЕНЕРГЕТСКЕ ИНСТАЛАЦИЈЕ'!Print_Titles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sicip-tc</dc:creator>
  <cp:lastModifiedBy>Suzana Mitic</cp:lastModifiedBy>
  <cp:lastPrinted>2018-01-15T09:53:18Z</cp:lastPrinted>
  <dcterms:created xsi:type="dcterms:W3CDTF">2011-03-26T20:21:40Z</dcterms:created>
  <dcterms:modified xsi:type="dcterms:W3CDTF">2018-02-27T13:51:39Z</dcterms:modified>
</cp:coreProperties>
</file>